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ONAISI\Downloads\"/>
    </mc:Choice>
  </mc:AlternateContent>
  <xr:revisionPtr revIDLastSave="0" documentId="13_ncr:1_{7A72E9A3-0C6D-44F6-A912-3781E4108F0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otal de asignaciones 7º 5189" sheetId="103" r:id="rId1"/>
    <sheet name="Contratados" sheetId="104" state="hidden" r:id="rId2"/>
    <sheet name="Jornal" sheetId="105" state="hidden" r:id="rId3"/>
  </sheets>
  <definedNames>
    <definedName name="_xlnm._FilterDatabase" localSheetId="0" hidden="1">'Total de asignaciones 7º 5189'!$A$6:$U$233</definedName>
    <definedName name="_xlnm.Print_Area" localSheetId="0">'Total de asignaciones 7º 5189'!$A$231:$F$231</definedName>
    <definedName name="_xlnm.Print_Titles" localSheetId="0">'Total de asignaciones 7º 5189'!$1:$6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31" i="103" l="1"/>
  <c r="S46" i="103" l="1"/>
  <c r="S47" i="103"/>
  <c r="T47" i="103" s="1"/>
  <c r="S48" i="103"/>
  <c r="T48" i="103" s="1"/>
  <c r="S49" i="103"/>
  <c r="T49" i="103" s="1"/>
  <c r="U48" i="103" l="1"/>
  <c r="U49" i="103"/>
  <c r="U47" i="103"/>
  <c r="T46" i="103"/>
  <c r="U46" i="103" s="1"/>
  <c r="S196" i="103"/>
  <c r="T196" i="103" l="1"/>
  <c r="U196" i="103" s="1"/>
  <c r="S130" i="103" l="1"/>
  <c r="T130" i="103" s="1"/>
  <c r="S131" i="103"/>
  <c r="T131" i="103" s="1"/>
  <c r="U131" i="103" s="1"/>
  <c r="S132" i="103"/>
  <c r="T132" i="103" l="1"/>
  <c r="U132" i="103" s="1"/>
  <c r="U130" i="103"/>
  <c r="S54" i="103"/>
  <c r="S55" i="103"/>
  <c r="S56" i="103"/>
  <c r="S57" i="103"/>
  <c r="S58" i="103"/>
  <c r="S59" i="103"/>
  <c r="S60" i="103"/>
  <c r="S61" i="103"/>
  <c r="S62" i="103"/>
  <c r="S63" i="103"/>
  <c r="S53" i="103"/>
  <c r="S11" i="103"/>
  <c r="T58" i="103" l="1"/>
  <c r="U58" i="103"/>
  <c r="T59" i="103"/>
  <c r="U59" i="103"/>
  <c r="T62" i="103"/>
  <c r="U62" i="103"/>
  <c r="T57" i="103"/>
  <c r="U57" i="103"/>
  <c r="T63" i="103"/>
  <c r="U63" i="103"/>
  <c r="T55" i="103"/>
  <c r="U55" i="103"/>
  <c r="T54" i="103"/>
  <c r="U54" i="103"/>
  <c r="T61" i="103"/>
  <c r="U61" i="103"/>
  <c r="T53" i="103"/>
  <c r="U53" i="103"/>
  <c r="T60" i="103"/>
  <c r="U60" i="103"/>
  <c r="T56" i="103"/>
  <c r="U56" i="103"/>
  <c r="S7" i="103"/>
  <c r="T7" i="103" s="1"/>
  <c r="S8" i="103"/>
  <c r="S176" i="103" l="1"/>
  <c r="T176" i="103" s="1"/>
  <c r="U176" i="103" s="1"/>
  <c r="S183" i="103"/>
  <c r="S184" i="103"/>
  <c r="T184" i="103" s="1"/>
  <c r="S185" i="103"/>
  <c r="S186" i="103"/>
  <c r="T186" i="103" s="1"/>
  <c r="T185" i="103" l="1"/>
  <c r="U185" i="103" s="1"/>
  <c r="U186" i="103"/>
  <c r="U184" i="103"/>
  <c r="T183" i="103"/>
  <c r="U183" i="103" s="1"/>
  <c r="S12" i="103"/>
  <c r="S229" i="103" l="1"/>
  <c r="S228" i="103"/>
  <c r="T228" i="103" s="1"/>
  <c r="S225" i="103"/>
  <c r="S122" i="103"/>
  <c r="T122" i="103" s="1"/>
  <c r="S120" i="103"/>
  <c r="T120" i="103" s="1"/>
  <c r="S121" i="103"/>
  <c r="T121" i="103" s="1"/>
  <c r="S123" i="103"/>
  <c r="S124" i="103"/>
  <c r="T124" i="103" s="1"/>
  <c r="S125" i="103"/>
  <c r="T125" i="103" s="1"/>
  <c r="S126" i="103"/>
  <c r="T126" i="103" s="1"/>
  <c r="S127" i="103"/>
  <c r="S128" i="103"/>
  <c r="T128" i="103" s="1"/>
  <c r="S129" i="103"/>
  <c r="T129" i="103" s="1"/>
  <c r="U228" i="103" l="1"/>
  <c r="T225" i="103"/>
  <c r="U225" i="103" s="1"/>
  <c r="T229" i="103"/>
  <c r="U229" i="103" s="1"/>
  <c r="U121" i="103"/>
  <c r="U126" i="103"/>
  <c r="U124" i="103"/>
  <c r="U122" i="103"/>
  <c r="U120" i="103"/>
  <c r="U129" i="103"/>
  <c r="U128" i="103"/>
  <c r="T127" i="103"/>
  <c r="U127" i="103" s="1"/>
  <c r="U125" i="103"/>
  <c r="T123" i="103"/>
  <c r="U123" i="103" s="1"/>
  <c r="S133" i="103" l="1"/>
  <c r="T133" i="103" s="1"/>
  <c r="U133" i="103" s="1"/>
  <c r="S79" i="103" l="1"/>
  <c r="T79" i="103" s="1"/>
  <c r="U79" i="103" s="1"/>
  <c r="S81" i="103"/>
  <c r="T81" i="103" s="1"/>
  <c r="U81" i="103" l="1"/>
  <c r="S230" i="103"/>
  <c r="T230" i="103" s="1"/>
  <c r="S227" i="103"/>
  <c r="T227" i="103" s="1"/>
  <c r="U227" i="103" s="1"/>
  <c r="S226" i="103"/>
  <c r="S224" i="103"/>
  <c r="T224" i="103" s="1"/>
  <c r="U224" i="103" s="1"/>
  <c r="S223" i="103"/>
  <c r="T223" i="103" s="1"/>
  <c r="S222" i="103"/>
  <c r="T222" i="103" s="1"/>
  <c r="U222" i="103" s="1"/>
  <c r="S221" i="103"/>
  <c r="S220" i="103"/>
  <c r="T220" i="103" s="1"/>
  <c r="U220" i="103" s="1"/>
  <c r="S219" i="103"/>
  <c r="T219" i="103" s="1"/>
  <c r="S218" i="103"/>
  <c r="T218" i="103" s="1"/>
  <c r="U218" i="103" s="1"/>
  <c r="S217" i="103"/>
  <c r="S216" i="103"/>
  <c r="T216" i="103" s="1"/>
  <c r="U216" i="103" s="1"/>
  <c r="S215" i="103"/>
  <c r="T215" i="103" s="1"/>
  <c r="S214" i="103"/>
  <c r="T214" i="103" s="1"/>
  <c r="U214" i="103" s="1"/>
  <c r="S213" i="103"/>
  <c r="S212" i="103"/>
  <c r="T212" i="103" s="1"/>
  <c r="S211" i="103"/>
  <c r="T211" i="103" s="1"/>
  <c r="S210" i="103"/>
  <c r="T210" i="103" s="1"/>
  <c r="S209" i="103"/>
  <c r="S208" i="103"/>
  <c r="T208" i="103" s="1"/>
  <c r="S207" i="103"/>
  <c r="T207" i="103" s="1"/>
  <c r="S206" i="103"/>
  <c r="S205" i="103"/>
  <c r="S204" i="103"/>
  <c r="T204" i="103" s="1"/>
  <c r="S203" i="103"/>
  <c r="T203" i="103" s="1"/>
  <c r="S202" i="103"/>
  <c r="S201" i="103"/>
  <c r="S200" i="103"/>
  <c r="T200" i="103" s="1"/>
  <c r="S199" i="103"/>
  <c r="T199" i="103" s="1"/>
  <c r="S198" i="103"/>
  <c r="S197" i="103"/>
  <c r="S195" i="103"/>
  <c r="T195" i="103" s="1"/>
  <c r="S194" i="103"/>
  <c r="S193" i="103"/>
  <c r="S192" i="103"/>
  <c r="T192" i="103" s="1"/>
  <c r="S191" i="103"/>
  <c r="T191" i="103" s="1"/>
  <c r="S190" i="103"/>
  <c r="S189" i="103"/>
  <c r="S188" i="103"/>
  <c r="T188" i="103" s="1"/>
  <c r="S187" i="103"/>
  <c r="T187" i="103" s="1"/>
  <c r="S182" i="103"/>
  <c r="S181" i="103"/>
  <c r="T181" i="103" s="1"/>
  <c r="S180" i="103"/>
  <c r="S179" i="103"/>
  <c r="T179" i="103" s="1"/>
  <c r="S178" i="103"/>
  <c r="S177" i="103"/>
  <c r="S175" i="103"/>
  <c r="S174" i="103"/>
  <c r="T174" i="103" s="1"/>
  <c r="S173" i="103"/>
  <c r="T173" i="103" s="1"/>
  <c r="S172" i="103"/>
  <c r="S171" i="103"/>
  <c r="S170" i="103"/>
  <c r="T170" i="103" s="1"/>
  <c r="S169" i="103"/>
  <c r="S168" i="103"/>
  <c r="S167" i="103"/>
  <c r="S166" i="103"/>
  <c r="T166" i="103" s="1"/>
  <c r="S165" i="103"/>
  <c r="S164" i="103"/>
  <c r="S163" i="103"/>
  <c r="S162" i="103"/>
  <c r="T162" i="103" s="1"/>
  <c r="S161" i="103"/>
  <c r="S160" i="103"/>
  <c r="S159" i="103"/>
  <c r="S158" i="103"/>
  <c r="S157" i="103"/>
  <c r="S156" i="103"/>
  <c r="S155" i="103"/>
  <c r="T155" i="103" s="1"/>
  <c r="S154" i="103"/>
  <c r="S153" i="103"/>
  <c r="S152" i="103"/>
  <c r="S151" i="103"/>
  <c r="T151" i="103" s="1"/>
  <c r="S150" i="103"/>
  <c r="S149" i="103"/>
  <c r="S148" i="103"/>
  <c r="S147" i="103"/>
  <c r="T147" i="103" s="1"/>
  <c r="S146" i="103"/>
  <c r="S145" i="103"/>
  <c r="S144" i="103"/>
  <c r="S143" i="103"/>
  <c r="S142" i="103"/>
  <c r="S141" i="103"/>
  <c r="T141" i="103" s="1"/>
  <c r="S140" i="103"/>
  <c r="S139" i="103"/>
  <c r="S138" i="103"/>
  <c r="S137" i="103"/>
  <c r="S136" i="103"/>
  <c r="S135" i="103"/>
  <c r="T135" i="103" s="1"/>
  <c r="S134" i="103"/>
  <c r="S119" i="103"/>
  <c r="S118" i="103"/>
  <c r="S117" i="103"/>
  <c r="S116" i="103"/>
  <c r="S115" i="103"/>
  <c r="T115" i="103" s="1"/>
  <c r="S114" i="103"/>
  <c r="S113" i="103"/>
  <c r="S112" i="103"/>
  <c r="T112" i="103" s="1"/>
  <c r="S111" i="103"/>
  <c r="S110" i="103"/>
  <c r="S109" i="103"/>
  <c r="T109" i="103" s="1"/>
  <c r="S108" i="103"/>
  <c r="S107" i="103"/>
  <c r="S106" i="103"/>
  <c r="T106" i="103" s="1"/>
  <c r="S105" i="103"/>
  <c r="S104" i="103"/>
  <c r="S103" i="103"/>
  <c r="T103" i="103" s="1"/>
  <c r="S102" i="103"/>
  <c r="S101" i="103"/>
  <c r="S100" i="103"/>
  <c r="S99" i="103"/>
  <c r="S98" i="103"/>
  <c r="S97" i="103"/>
  <c r="T97" i="103" s="1"/>
  <c r="S96" i="103"/>
  <c r="S95" i="103"/>
  <c r="S94" i="103"/>
  <c r="S93" i="103"/>
  <c r="T93" i="103" s="1"/>
  <c r="S92" i="103"/>
  <c r="S91" i="103"/>
  <c r="S90" i="103"/>
  <c r="S89" i="103"/>
  <c r="S88" i="103"/>
  <c r="T88" i="103" s="1"/>
  <c r="S87" i="103"/>
  <c r="S86" i="103"/>
  <c r="S85" i="103"/>
  <c r="S84" i="103"/>
  <c r="T84" i="103" s="1"/>
  <c r="S83" i="103"/>
  <c r="S82" i="103"/>
  <c r="S80" i="103"/>
  <c r="T80" i="103" s="1"/>
  <c r="S78" i="103"/>
  <c r="S77" i="103"/>
  <c r="S76" i="103"/>
  <c r="T76" i="103" s="1"/>
  <c r="S75" i="103"/>
  <c r="S74" i="103"/>
  <c r="S73" i="103"/>
  <c r="T73" i="103" s="1"/>
  <c r="S72" i="103"/>
  <c r="S71" i="103"/>
  <c r="S70" i="103"/>
  <c r="T70" i="103" s="1"/>
  <c r="S69" i="103"/>
  <c r="T69" i="103" s="1"/>
  <c r="S68" i="103"/>
  <c r="S67" i="103"/>
  <c r="S66" i="103"/>
  <c r="T66" i="103" s="1"/>
  <c r="S65" i="103"/>
  <c r="S64" i="103"/>
  <c r="S52" i="103"/>
  <c r="T52" i="103" s="1"/>
  <c r="S51" i="103"/>
  <c r="T51" i="103" s="1"/>
  <c r="S50" i="103"/>
  <c r="T50" i="103" s="1"/>
  <c r="S45" i="103"/>
  <c r="S44" i="103"/>
  <c r="T44" i="103" s="1"/>
  <c r="S43" i="103"/>
  <c r="S42" i="103"/>
  <c r="T42" i="103" s="1"/>
  <c r="S41" i="103"/>
  <c r="T41" i="103" s="1"/>
  <c r="S40" i="103"/>
  <c r="S39" i="103"/>
  <c r="S38" i="103"/>
  <c r="S37" i="103"/>
  <c r="T37" i="103" s="1"/>
  <c r="S36" i="103"/>
  <c r="T36" i="103" s="1"/>
  <c r="S35" i="103"/>
  <c r="S34" i="103"/>
  <c r="T34" i="103" s="1"/>
  <c r="S33" i="103"/>
  <c r="T33" i="103" s="1"/>
  <c r="S32" i="103"/>
  <c r="T32" i="103" s="1"/>
  <c r="S31" i="103"/>
  <c r="T31" i="103" s="1"/>
  <c r="S30" i="103"/>
  <c r="T30" i="103" s="1"/>
  <c r="S29" i="103"/>
  <c r="T29" i="103" s="1"/>
  <c r="S28" i="103"/>
  <c r="T28" i="103" s="1"/>
  <c r="S27" i="103"/>
  <c r="T27" i="103" s="1"/>
  <c r="S26" i="103"/>
  <c r="T26" i="103" s="1"/>
  <c r="S24" i="103"/>
  <c r="T24" i="103" s="1"/>
  <c r="S23" i="103"/>
  <c r="T23" i="103" s="1"/>
  <c r="S22" i="103"/>
  <c r="T22" i="103" s="1"/>
  <c r="S21" i="103"/>
  <c r="T21" i="103" s="1"/>
  <c r="S20" i="103"/>
  <c r="T20" i="103" s="1"/>
  <c r="S19" i="103"/>
  <c r="S18" i="103"/>
  <c r="T18" i="103" s="1"/>
  <c r="S17" i="103"/>
  <c r="T17" i="103" s="1"/>
  <c r="S16" i="103"/>
  <c r="T16" i="103" s="1"/>
  <c r="S15" i="103"/>
  <c r="T15" i="103" s="1"/>
  <c r="S14" i="103"/>
  <c r="S13" i="103"/>
  <c r="T13" i="103" s="1"/>
  <c r="T12" i="103"/>
  <c r="T11" i="103"/>
  <c r="S10" i="103"/>
  <c r="T10" i="103" s="1"/>
  <c r="T8" i="103"/>
  <c r="T64" i="103" l="1"/>
  <c r="U64" i="103" s="1"/>
  <c r="T67" i="103"/>
  <c r="U67" i="103" s="1"/>
  <c r="T74" i="103"/>
  <c r="U74" i="103" s="1"/>
  <c r="T85" i="103"/>
  <c r="U85" i="103" s="1"/>
  <c r="T90" i="103"/>
  <c r="U90" i="103" s="1"/>
  <c r="T94" i="103"/>
  <c r="U94" i="103" s="1"/>
  <c r="T98" i="103"/>
  <c r="U98" i="103" s="1"/>
  <c r="T100" i="103"/>
  <c r="U100" i="103" s="1"/>
  <c r="T104" i="103"/>
  <c r="U104" i="103" s="1"/>
  <c r="T107" i="103"/>
  <c r="U107" i="103" s="1"/>
  <c r="T113" i="103"/>
  <c r="U113" i="103" s="1"/>
  <c r="T116" i="103"/>
  <c r="U116" i="103" s="1"/>
  <c r="T134" i="103"/>
  <c r="U134" i="103" s="1"/>
  <c r="T136" i="103"/>
  <c r="U136" i="103" s="1"/>
  <c r="T142" i="103"/>
  <c r="U142" i="103" s="1"/>
  <c r="T148" i="103"/>
  <c r="U148" i="103" s="1"/>
  <c r="T152" i="103"/>
  <c r="U152" i="103" s="1"/>
  <c r="T156" i="103"/>
  <c r="U156" i="103" s="1"/>
  <c r="T159" i="103"/>
  <c r="U159" i="103" s="1"/>
  <c r="T163" i="103"/>
  <c r="U163" i="103" s="1"/>
  <c r="T167" i="103"/>
  <c r="U167" i="103" s="1"/>
  <c r="T171" i="103"/>
  <c r="U171" i="103" s="1"/>
  <c r="U173" i="103"/>
  <c r="T175" i="103"/>
  <c r="U175" i="103" s="1"/>
  <c r="T180" i="103"/>
  <c r="U180" i="103" s="1"/>
  <c r="U181" i="103"/>
  <c r="T178" i="103"/>
  <c r="U178" i="103" s="1"/>
  <c r="T169" i="103"/>
  <c r="U169" i="103" s="1"/>
  <c r="T161" i="103"/>
  <c r="U161" i="103" s="1"/>
  <c r="T154" i="103"/>
  <c r="U154" i="103" s="1"/>
  <c r="T146" i="103"/>
  <c r="U146" i="103" s="1"/>
  <c r="T140" i="103"/>
  <c r="U140" i="103" s="1"/>
  <c r="T114" i="103"/>
  <c r="U114" i="103" s="1"/>
  <c r="T102" i="103"/>
  <c r="U102" i="103" s="1"/>
  <c r="T96" i="103"/>
  <c r="U96" i="103" s="1"/>
  <c r="T89" i="103"/>
  <c r="U89" i="103" s="1"/>
  <c r="T83" i="103"/>
  <c r="U83" i="103" s="1"/>
  <c r="T38" i="103"/>
  <c r="U38" i="103" s="1"/>
  <c r="T19" i="103"/>
  <c r="U19" i="103" s="1"/>
  <c r="T40" i="103"/>
  <c r="U40" i="103" s="1"/>
  <c r="U50" i="103"/>
  <c r="U69" i="103"/>
  <c r="T71" i="103"/>
  <c r="U71" i="103" s="1"/>
  <c r="T77" i="103"/>
  <c r="U77" i="103" s="1"/>
  <c r="T165" i="103"/>
  <c r="U165" i="103" s="1"/>
  <c r="T158" i="103"/>
  <c r="U158" i="103" s="1"/>
  <c r="T150" i="103"/>
  <c r="U150" i="103" s="1"/>
  <c r="T144" i="103"/>
  <c r="U144" i="103" s="1"/>
  <c r="T138" i="103"/>
  <c r="U138" i="103" s="1"/>
  <c r="T119" i="103"/>
  <c r="U119" i="103" s="1"/>
  <c r="T118" i="103"/>
  <c r="U118" i="103" s="1"/>
  <c r="T111" i="103"/>
  <c r="U111" i="103" s="1"/>
  <c r="T92" i="103"/>
  <c r="U92" i="103" s="1"/>
  <c r="T87" i="103"/>
  <c r="U87" i="103" s="1"/>
  <c r="T65" i="103"/>
  <c r="U65" i="103" s="1"/>
  <c r="U187" i="103"/>
  <c r="U191" i="103"/>
  <c r="U195" i="103"/>
  <c r="U199" i="103"/>
  <c r="U203" i="103"/>
  <c r="U207" i="103"/>
  <c r="U211" i="103"/>
  <c r="U215" i="103"/>
  <c r="U219" i="103"/>
  <c r="U223" i="103"/>
  <c r="U230" i="103"/>
  <c r="T226" i="103"/>
  <c r="U226" i="103" s="1"/>
  <c r="T221" i="103"/>
  <c r="U221" i="103" s="1"/>
  <c r="T217" i="103"/>
  <c r="U217" i="103" s="1"/>
  <c r="T213" i="103"/>
  <c r="U213" i="103" s="1"/>
  <c r="T209" i="103"/>
  <c r="U209" i="103" s="1"/>
  <c r="T205" i="103"/>
  <c r="U205" i="103" s="1"/>
  <c r="T201" i="103"/>
  <c r="U201" i="103" s="1"/>
  <c r="T197" i="103"/>
  <c r="U197" i="103" s="1"/>
  <c r="T193" i="103"/>
  <c r="U193" i="103" s="1"/>
  <c r="T189" i="103"/>
  <c r="U189" i="103" s="1"/>
  <c r="T182" i="103"/>
  <c r="U182" i="103" s="1"/>
  <c r="U212" i="103"/>
  <c r="U210" i="103"/>
  <c r="U208" i="103"/>
  <c r="U204" i="103"/>
  <c r="U200" i="103"/>
  <c r="U192" i="103"/>
  <c r="U188" i="103"/>
  <c r="U179" i="103"/>
  <c r="U174" i="103"/>
  <c r="U170" i="103"/>
  <c r="U166" i="103"/>
  <c r="U162" i="103"/>
  <c r="U155" i="103"/>
  <c r="U151" i="103"/>
  <c r="U147" i="103"/>
  <c r="U141" i="103"/>
  <c r="U135" i="103"/>
  <c r="U115" i="103"/>
  <c r="U112" i="103"/>
  <c r="U109" i="103"/>
  <c r="U106" i="103"/>
  <c r="U103" i="103"/>
  <c r="U97" i="103"/>
  <c r="U93" i="103"/>
  <c r="U88" i="103"/>
  <c r="U84" i="103"/>
  <c r="U80" i="103"/>
  <c r="U76" i="103"/>
  <c r="U73" i="103"/>
  <c r="U70" i="103"/>
  <c r="U66" i="103"/>
  <c r="T206" i="103"/>
  <c r="U206" i="103" s="1"/>
  <c r="T202" i="103"/>
  <c r="U202" i="103" s="1"/>
  <c r="T198" i="103"/>
  <c r="U198" i="103" s="1"/>
  <c r="T194" i="103"/>
  <c r="U194" i="103" s="1"/>
  <c r="T190" i="103"/>
  <c r="U190" i="103" s="1"/>
  <c r="T177" i="103"/>
  <c r="U177" i="103" s="1"/>
  <c r="T172" i="103"/>
  <c r="U172" i="103" s="1"/>
  <c r="T168" i="103"/>
  <c r="U168" i="103" s="1"/>
  <c r="T164" i="103"/>
  <c r="U164" i="103" s="1"/>
  <c r="T160" i="103"/>
  <c r="U160" i="103" s="1"/>
  <c r="T157" i="103"/>
  <c r="U157" i="103" s="1"/>
  <c r="T153" i="103"/>
  <c r="U153" i="103" s="1"/>
  <c r="T149" i="103"/>
  <c r="U149" i="103" s="1"/>
  <c r="T145" i="103"/>
  <c r="U145" i="103" s="1"/>
  <c r="T143" i="103"/>
  <c r="U143" i="103" s="1"/>
  <c r="T139" i="103"/>
  <c r="U139" i="103" s="1"/>
  <c r="T137" i="103"/>
  <c r="U137" i="103" s="1"/>
  <c r="T117" i="103"/>
  <c r="U117" i="103" s="1"/>
  <c r="T110" i="103"/>
  <c r="U110" i="103" s="1"/>
  <c r="T108" i="103"/>
  <c r="U108" i="103" s="1"/>
  <c r="T105" i="103"/>
  <c r="U105" i="103" s="1"/>
  <c r="T101" i="103"/>
  <c r="U101" i="103" s="1"/>
  <c r="T99" i="103"/>
  <c r="U99" i="103" s="1"/>
  <c r="T95" i="103"/>
  <c r="U95" i="103" s="1"/>
  <c r="T91" i="103"/>
  <c r="U91" i="103" s="1"/>
  <c r="T86" i="103"/>
  <c r="U86" i="103" s="1"/>
  <c r="T82" i="103"/>
  <c r="U82" i="103" s="1"/>
  <c r="T78" i="103"/>
  <c r="U78" i="103" s="1"/>
  <c r="T75" i="103"/>
  <c r="U75" i="103" s="1"/>
  <c r="T72" i="103"/>
  <c r="U72" i="103" s="1"/>
  <c r="T68" i="103"/>
  <c r="U68" i="103" s="1"/>
  <c r="T45" i="103"/>
  <c r="U45" i="103" s="1"/>
  <c r="T43" i="103"/>
  <c r="U43" i="103" s="1"/>
  <c r="T39" i="103"/>
  <c r="U39" i="103" s="1"/>
  <c r="T35" i="103"/>
  <c r="U35" i="103" s="1"/>
  <c r="T14" i="103"/>
  <c r="U14" i="103" s="1"/>
  <c r="S231" i="103"/>
  <c r="H231" i="103"/>
  <c r="I231" i="103"/>
  <c r="J231" i="103"/>
  <c r="K231" i="103"/>
  <c r="L231" i="103"/>
  <c r="M231" i="103"/>
  <c r="N231" i="103"/>
  <c r="O231" i="103"/>
  <c r="P231" i="103"/>
  <c r="Q231" i="103"/>
  <c r="R231" i="103"/>
  <c r="R69" i="105"/>
  <c r="N69" i="105"/>
  <c r="M69" i="105"/>
  <c r="L69" i="105"/>
  <c r="K69" i="105"/>
  <c r="J69" i="105"/>
  <c r="I69" i="105"/>
  <c r="H69" i="105"/>
  <c r="G69" i="105"/>
  <c r="F69" i="105"/>
  <c r="E69" i="105"/>
  <c r="P68" i="105"/>
  <c r="Q68" i="105" s="1"/>
  <c r="S68" i="105" s="1"/>
  <c r="Q67" i="105"/>
  <c r="S67" i="105" s="1"/>
  <c r="P66" i="105"/>
  <c r="Q66" i="105" s="1"/>
  <c r="S66" i="105" s="1"/>
  <c r="P65" i="105"/>
  <c r="Q65" i="105" s="1"/>
  <c r="S65" i="105" s="1"/>
  <c r="P64" i="105"/>
  <c r="Q64" i="105" s="1"/>
  <c r="S64" i="105" s="1"/>
  <c r="P63" i="105"/>
  <c r="Q63" i="105" s="1"/>
  <c r="S63" i="105" s="1"/>
  <c r="P62" i="105"/>
  <c r="O62" i="105"/>
  <c r="P61" i="105"/>
  <c r="Q61" i="105" s="1"/>
  <c r="S61" i="105" s="1"/>
  <c r="P60" i="105"/>
  <c r="Q60" i="105" s="1"/>
  <c r="S60" i="105" s="1"/>
  <c r="P59" i="105"/>
  <c r="Q59" i="105" s="1"/>
  <c r="S59" i="105" s="1"/>
  <c r="P58" i="105"/>
  <c r="Q58" i="105" s="1"/>
  <c r="S58" i="105" s="1"/>
  <c r="P57" i="105"/>
  <c r="Q57" i="105" s="1"/>
  <c r="S57" i="105" s="1"/>
  <c r="P56" i="105"/>
  <c r="Q56" i="105" s="1"/>
  <c r="S56" i="105" s="1"/>
  <c r="P55" i="105"/>
  <c r="Q55" i="105" s="1"/>
  <c r="S55" i="105" s="1"/>
  <c r="P54" i="105"/>
  <c r="Q54" i="105" s="1"/>
  <c r="S54" i="105" s="1"/>
  <c r="P53" i="105"/>
  <c r="Q53" i="105" s="1"/>
  <c r="S53" i="105" s="1"/>
  <c r="P52" i="105"/>
  <c r="Q52" i="105" s="1"/>
  <c r="S52" i="105" s="1"/>
  <c r="P51" i="105"/>
  <c r="Q51" i="105" s="1"/>
  <c r="S51" i="105" s="1"/>
  <c r="P50" i="105"/>
  <c r="Q50" i="105" s="1"/>
  <c r="S50" i="105" s="1"/>
  <c r="P49" i="105"/>
  <c r="Q49" i="105" s="1"/>
  <c r="S49" i="105" s="1"/>
  <c r="P48" i="105"/>
  <c r="Q48" i="105" s="1"/>
  <c r="S48" i="105" s="1"/>
  <c r="P47" i="105"/>
  <c r="Q47" i="105" s="1"/>
  <c r="S47" i="105" s="1"/>
  <c r="P46" i="105"/>
  <c r="Q46" i="105" s="1"/>
  <c r="S46" i="105" s="1"/>
  <c r="P45" i="105"/>
  <c r="Q45" i="105" s="1"/>
  <c r="S45" i="105" s="1"/>
  <c r="P44" i="105"/>
  <c r="Q44" i="105" s="1"/>
  <c r="S44" i="105" s="1"/>
  <c r="Q43" i="105"/>
  <c r="S43" i="105" s="1"/>
  <c r="P42" i="105"/>
  <c r="Q42" i="105" s="1"/>
  <c r="S42" i="105" s="1"/>
  <c r="P41" i="105"/>
  <c r="Q41" i="105" s="1"/>
  <c r="S41" i="105" s="1"/>
  <c r="P40" i="105"/>
  <c r="Q40" i="105" s="1"/>
  <c r="S40" i="105" s="1"/>
  <c r="P39" i="105"/>
  <c r="Q39" i="105" s="1"/>
  <c r="S39" i="105" s="1"/>
  <c r="P38" i="105"/>
  <c r="Q38" i="105" s="1"/>
  <c r="S38" i="105" s="1"/>
  <c r="P37" i="105"/>
  <c r="Q37" i="105" s="1"/>
  <c r="S37" i="105" s="1"/>
  <c r="P36" i="105"/>
  <c r="Q36" i="105" s="1"/>
  <c r="S36" i="105" s="1"/>
  <c r="P35" i="105"/>
  <c r="Q35" i="105" s="1"/>
  <c r="S35" i="105" s="1"/>
  <c r="P34" i="105"/>
  <c r="O34" i="105"/>
  <c r="P33" i="105"/>
  <c r="Q33" i="105" s="1"/>
  <c r="S33" i="105" s="1"/>
  <c r="P32" i="105"/>
  <c r="Q32" i="105" s="1"/>
  <c r="S32" i="105" s="1"/>
  <c r="P31" i="105"/>
  <c r="Q31" i="105" s="1"/>
  <c r="S31" i="105" s="1"/>
  <c r="P30" i="105"/>
  <c r="Q30" i="105" s="1"/>
  <c r="S30" i="105" s="1"/>
  <c r="P29" i="105"/>
  <c r="Q29" i="105" s="1"/>
  <c r="S29" i="105" s="1"/>
  <c r="P28" i="105"/>
  <c r="Q28" i="105" s="1"/>
  <c r="S28" i="105" s="1"/>
  <c r="Q27" i="105"/>
  <c r="S27" i="105" s="1"/>
  <c r="P26" i="105"/>
  <c r="Q26" i="105" s="1"/>
  <c r="S26" i="105" s="1"/>
  <c r="P25" i="105"/>
  <c r="Q25" i="105" s="1"/>
  <c r="S25" i="105" s="1"/>
  <c r="P24" i="105"/>
  <c r="Q24" i="105" s="1"/>
  <c r="S24" i="105" s="1"/>
  <c r="P23" i="105"/>
  <c r="Q23" i="105" s="1"/>
  <c r="S23" i="105" s="1"/>
  <c r="P22" i="105"/>
  <c r="Q22" i="105" s="1"/>
  <c r="S22" i="105" s="1"/>
  <c r="P21" i="105"/>
  <c r="Q21" i="105" s="1"/>
  <c r="S21" i="105" s="1"/>
  <c r="P20" i="105"/>
  <c r="Q20" i="105" s="1"/>
  <c r="S20" i="105" s="1"/>
  <c r="P19" i="105"/>
  <c r="Q19" i="105" s="1"/>
  <c r="S19" i="105" s="1"/>
  <c r="P18" i="105"/>
  <c r="Q18" i="105" s="1"/>
  <c r="S18" i="105" s="1"/>
  <c r="P17" i="105"/>
  <c r="Q17" i="105" s="1"/>
  <c r="S17" i="105" s="1"/>
  <c r="P16" i="105"/>
  <c r="Q16" i="105" s="1"/>
  <c r="S16" i="105" s="1"/>
  <c r="P15" i="105"/>
  <c r="Q15" i="105" s="1"/>
  <c r="S15" i="105" s="1"/>
  <c r="P14" i="105"/>
  <c r="Q13" i="105"/>
  <c r="S13" i="105" s="1"/>
  <c r="Q62" i="105" l="1"/>
  <c r="S62" i="105" s="1"/>
  <c r="P69" i="105"/>
  <c r="Q34" i="105"/>
  <c r="S34" i="105" s="1"/>
  <c r="O69" i="105"/>
  <c r="Q14" i="105"/>
  <c r="S14" i="105" s="1"/>
  <c r="Q69" i="105" l="1"/>
  <c r="S69" i="105"/>
  <c r="Q114" i="104" l="1"/>
  <c r="S114" i="104" s="1"/>
  <c r="Q113" i="104"/>
  <c r="S113" i="104" s="1"/>
  <c r="Q112" i="104"/>
  <c r="S112" i="104" s="1"/>
  <c r="Q111" i="104"/>
  <c r="S111" i="104" s="1"/>
  <c r="Q110" i="104"/>
  <c r="S110" i="104" s="1"/>
  <c r="Q109" i="104"/>
  <c r="S109" i="104" s="1"/>
  <c r="Q108" i="104"/>
  <c r="S108" i="104" s="1"/>
  <c r="Q107" i="104"/>
  <c r="S107" i="104" s="1"/>
  <c r="Q105" i="104"/>
  <c r="S105" i="104" s="1"/>
  <c r="Q104" i="104"/>
  <c r="S104" i="104" s="1"/>
  <c r="R90" i="104"/>
  <c r="N90" i="104"/>
  <c r="M90" i="104"/>
  <c r="L90" i="104"/>
  <c r="K90" i="104"/>
  <c r="J90" i="104"/>
  <c r="I90" i="104"/>
  <c r="H90" i="104"/>
  <c r="E90" i="104"/>
  <c r="Q89" i="104"/>
  <c r="S89" i="104" s="1"/>
  <c r="Q88" i="104"/>
  <c r="S88" i="104" s="1"/>
  <c r="Q87" i="104"/>
  <c r="S87" i="104" s="1"/>
  <c r="Q86" i="104"/>
  <c r="S86" i="104" s="1"/>
  <c r="Q85" i="104"/>
  <c r="S85" i="104" s="1"/>
  <c r="Q84" i="104"/>
  <c r="S84" i="104" s="1"/>
  <c r="Q83" i="104"/>
  <c r="S83" i="104" s="1"/>
  <c r="Q82" i="104"/>
  <c r="S82" i="104" s="1"/>
  <c r="Q81" i="104"/>
  <c r="S81" i="104" s="1"/>
  <c r="Q80" i="104"/>
  <c r="S80" i="104" s="1"/>
  <c r="G79" i="104"/>
  <c r="Q79" i="104" s="1"/>
  <c r="S79" i="104" s="1"/>
  <c r="Q78" i="104"/>
  <c r="S78" i="104" s="1"/>
  <c r="Q77" i="104"/>
  <c r="S77" i="104" s="1"/>
  <c r="Q76" i="104"/>
  <c r="S76" i="104" s="1"/>
  <c r="Q75" i="104"/>
  <c r="S75" i="104" s="1"/>
  <c r="Q74" i="104"/>
  <c r="S74" i="104" s="1"/>
  <c r="O73" i="104"/>
  <c r="G73" i="104"/>
  <c r="Q72" i="104"/>
  <c r="S72" i="104" s="1"/>
  <c r="Q71" i="104"/>
  <c r="S71" i="104" s="1"/>
  <c r="Q70" i="104"/>
  <c r="S70" i="104" s="1"/>
  <c r="Q69" i="104"/>
  <c r="S69" i="104" s="1"/>
  <c r="Q68" i="104"/>
  <c r="S68" i="104" s="1"/>
  <c r="O67" i="104"/>
  <c r="G67" i="104"/>
  <c r="Q66" i="104"/>
  <c r="S66" i="104" s="1"/>
  <c r="Q65" i="104"/>
  <c r="S65" i="104" s="1"/>
  <c r="Q64" i="104"/>
  <c r="S64" i="104" s="1"/>
  <c r="Q63" i="104"/>
  <c r="S63" i="104" s="1"/>
  <c r="Q62" i="104"/>
  <c r="S62" i="104" s="1"/>
  <c r="Q61" i="104"/>
  <c r="S61" i="104" s="1"/>
  <c r="Q60" i="104"/>
  <c r="S60" i="104" s="1"/>
  <c r="Q59" i="104"/>
  <c r="S59" i="104" s="1"/>
  <c r="P58" i="104"/>
  <c r="Q58" i="104" s="1"/>
  <c r="S58" i="104" s="1"/>
  <c r="Q57" i="104"/>
  <c r="S57" i="104" s="1"/>
  <c r="Q56" i="104"/>
  <c r="S56" i="104" s="1"/>
  <c r="Q55" i="104"/>
  <c r="S55" i="104" s="1"/>
  <c r="Q54" i="104"/>
  <c r="S54" i="104" s="1"/>
  <c r="Q53" i="104"/>
  <c r="S53" i="104" s="1"/>
  <c r="G52" i="104"/>
  <c r="F52" i="104"/>
  <c r="O51" i="104"/>
  <c r="G51" i="104"/>
  <c r="Q50" i="104"/>
  <c r="S50" i="104" s="1"/>
  <c r="Q49" i="104"/>
  <c r="S49" i="104" s="1"/>
  <c r="Q48" i="104"/>
  <c r="S48" i="104" s="1"/>
  <c r="O47" i="104"/>
  <c r="G47" i="104"/>
  <c r="Q46" i="104"/>
  <c r="S46" i="104" s="1"/>
  <c r="Q45" i="104"/>
  <c r="S45" i="104" s="1"/>
  <c r="Q44" i="104"/>
  <c r="S44" i="104" s="1"/>
  <c r="Q43" i="104"/>
  <c r="S43" i="104" s="1"/>
  <c r="Q42" i="104"/>
  <c r="S42" i="104" s="1"/>
  <c r="Q41" i="104"/>
  <c r="S41" i="104" s="1"/>
  <c r="Q40" i="104"/>
  <c r="S40" i="104" s="1"/>
  <c r="Q39" i="104"/>
  <c r="S39" i="104" s="1"/>
  <c r="Q38" i="104"/>
  <c r="S38" i="104" s="1"/>
  <c r="Q37" i="104"/>
  <c r="S37" i="104" s="1"/>
  <c r="P36" i="104"/>
  <c r="P90" i="104" s="1"/>
  <c r="Q35" i="104"/>
  <c r="S35" i="104" s="1"/>
  <c r="Q34" i="104"/>
  <c r="S34" i="104" s="1"/>
  <c r="Q33" i="104"/>
  <c r="S33" i="104" s="1"/>
  <c r="Q32" i="104"/>
  <c r="S32" i="104" s="1"/>
  <c r="Q31" i="104"/>
  <c r="S31" i="104" s="1"/>
  <c r="Q30" i="104"/>
  <c r="S30" i="104" s="1"/>
  <c r="Q29" i="104"/>
  <c r="S29" i="104" s="1"/>
  <c r="Q28" i="104"/>
  <c r="S28" i="104" s="1"/>
  <c r="Q27" i="104"/>
  <c r="S27" i="104" s="1"/>
  <c r="Q26" i="104"/>
  <c r="S26" i="104" s="1"/>
  <c r="Q25" i="104"/>
  <c r="S25" i="104" s="1"/>
  <c r="Q24" i="104"/>
  <c r="S24" i="104" s="1"/>
  <c r="Q23" i="104"/>
  <c r="S23" i="104" s="1"/>
  <c r="Q22" i="104"/>
  <c r="S22" i="104" s="1"/>
  <c r="Q21" i="104"/>
  <c r="S21" i="104" s="1"/>
  <c r="Q20" i="104"/>
  <c r="S20" i="104" s="1"/>
  <c r="F19" i="104"/>
  <c r="Q19" i="104" s="1"/>
  <c r="S19" i="104" s="1"/>
  <c r="F18" i="104"/>
  <c r="Q17" i="104"/>
  <c r="S17" i="104" s="1"/>
  <c r="Q16" i="104"/>
  <c r="S16" i="104" s="1"/>
  <c r="Q15" i="104"/>
  <c r="S15" i="104" s="1"/>
  <c r="Q14" i="104"/>
  <c r="O90" i="104" l="1"/>
  <c r="Q73" i="104"/>
  <c r="S73" i="104" s="1"/>
  <c r="F90" i="104"/>
  <c r="G90" i="104"/>
  <c r="Q51" i="104"/>
  <c r="S51" i="104" s="1"/>
  <c r="Q52" i="104"/>
  <c r="S52" i="104" s="1"/>
  <c r="Q67" i="104"/>
  <c r="S67" i="104" s="1"/>
  <c r="S14" i="104"/>
  <c r="Q18" i="104"/>
  <c r="S18" i="104" s="1"/>
  <c r="Q36" i="104"/>
  <c r="S36" i="104" s="1"/>
  <c r="Q47" i="104"/>
  <c r="S47" i="104" s="1"/>
  <c r="S90" i="104" l="1"/>
  <c r="Q90" i="104"/>
  <c r="T231" i="103" l="1"/>
  <c r="U24" i="103" l="1"/>
  <c r="U11" i="103"/>
  <c r="U32" i="103"/>
  <c r="U33" i="103"/>
  <c r="U31" i="103"/>
  <c r="U17" i="103"/>
  <c r="U28" i="103"/>
  <c r="U27" i="103"/>
  <c r="U29" i="103"/>
  <c r="U41" i="103"/>
  <c r="U51" i="103"/>
  <c r="U23" i="103"/>
  <c r="U37" i="103"/>
  <c r="U21" i="103"/>
  <c r="U30" i="103"/>
  <c r="U7" i="103" l="1"/>
  <c r="U231" i="10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RRHH</author>
  </authors>
  <commentList>
    <comment ref="K3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RRHH:</t>
        </r>
        <r>
          <rPr>
            <sz val="9"/>
            <color indexed="81"/>
            <rFont val="Tahoma"/>
            <family val="2"/>
          </rPr>
          <t xml:space="preserve">
paso a Jornalero- ver los montos </t>
        </r>
      </text>
    </comment>
    <comment ref="G47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RRHH:</t>
        </r>
        <r>
          <rPr>
            <sz val="9"/>
            <color indexed="81"/>
            <rFont val="Tahoma"/>
            <family val="2"/>
          </rPr>
          <t xml:space="preserve">
salario + horas extras 240.000</t>
        </r>
      </text>
    </comment>
    <comment ref="O47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RRHH:</t>
        </r>
        <r>
          <rPr>
            <sz val="9"/>
            <color indexed="81"/>
            <rFont val="Tahoma"/>
            <family val="2"/>
          </rPr>
          <t xml:space="preserve">
salari o+ horas extras 350.000</t>
        </r>
      </text>
    </comment>
    <comment ref="G51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RRHH:</t>
        </r>
        <r>
          <rPr>
            <sz val="9"/>
            <color indexed="81"/>
            <rFont val="Tahoma"/>
            <family val="2"/>
          </rPr>
          <t xml:space="preserve">
salario + horas extras 240.000</t>
        </r>
      </text>
    </comment>
    <comment ref="O51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RRHH:</t>
        </r>
        <r>
          <rPr>
            <sz val="9"/>
            <color indexed="81"/>
            <rFont val="Tahoma"/>
            <family val="2"/>
          </rPr>
          <t xml:space="preserve">
salario + horas extras 350.000</t>
        </r>
      </text>
    </comment>
    <comment ref="F52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RRHH:</t>
        </r>
        <r>
          <rPr>
            <sz val="9"/>
            <color indexed="81"/>
            <rFont val="Tahoma"/>
            <family val="2"/>
          </rPr>
          <t xml:space="preserve">
salario + horas extras 240.000</t>
        </r>
      </text>
    </comment>
    <comment ref="G52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RRHH:</t>
        </r>
        <r>
          <rPr>
            <sz val="9"/>
            <color indexed="81"/>
            <rFont val="Tahoma"/>
            <family val="2"/>
          </rPr>
          <t xml:space="preserve">
salario + horas extras 240.000</t>
        </r>
      </text>
    </comment>
    <comment ref="G67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RRHH:</t>
        </r>
        <r>
          <rPr>
            <sz val="9"/>
            <color indexed="81"/>
            <rFont val="Tahoma"/>
            <family val="2"/>
          </rPr>
          <t xml:space="preserve">
salario + horas extras 260.000</t>
        </r>
      </text>
    </comment>
    <comment ref="O67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RRHH:</t>
        </r>
        <r>
          <rPr>
            <sz val="9"/>
            <color indexed="81"/>
            <rFont val="Tahoma"/>
            <family val="2"/>
          </rPr>
          <t xml:space="preserve">
salario + horas extras 250,000</t>
        </r>
      </text>
    </comment>
    <comment ref="N72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 xml:space="preserve">RRHH:
paso a nombrado- cobrara 2 montos </t>
        </r>
      </text>
    </comment>
    <comment ref="G73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RRHH:</t>
        </r>
        <r>
          <rPr>
            <sz val="9"/>
            <color indexed="81"/>
            <rFont val="Tahoma"/>
            <family val="2"/>
          </rPr>
          <t xml:space="preserve">
salario + horas extras 300.000</t>
        </r>
      </text>
    </comment>
    <comment ref="O73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RRHH:</t>
        </r>
        <r>
          <rPr>
            <sz val="9"/>
            <color indexed="81"/>
            <rFont val="Tahoma"/>
            <family val="2"/>
          </rPr>
          <t xml:space="preserve">
salario + horas extras</t>
        </r>
      </text>
    </comment>
    <comment ref="G79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RRHH:</t>
        </r>
        <r>
          <rPr>
            <sz val="9"/>
            <color indexed="81"/>
            <rFont val="Tahoma"/>
            <family val="2"/>
          </rPr>
          <t xml:space="preserve">
salario + horas extras 400.000</t>
        </r>
      </text>
    </comment>
    <comment ref="C112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RRHH:</t>
        </r>
        <r>
          <rPr>
            <sz val="9"/>
            <color indexed="81"/>
            <rFont val="Tahoma"/>
            <family val="2"/>
          </rPr>
          <t xml:space="preserve">
PROCESADO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RRHH</author>
  </authors>
  <commentList>
    <comment ref="O34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RRHH:</t>
        </r>
        <r>
          <rPr>
            <sz val="9"/>
            <color indexed="81"/>
            <rFont val="Tahoma"/>
            <family val="2"/>
          </rPr>
          <t xml:space="preserve">
salario + horas extras 250.000</t>
        </r>
      </text>
    </comment>
    <comment ref="O62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RRHH:</t>
        </r>
        <r>
          <rPr>
            <sz val="9"/>
            <color indexed="81"/>
            <rFont val="Tahoma"/>
            <family val="2"/>
          </rPr>
          <t xml:space="preserve">
salario + horas extras</t>
        </r>
      </text>
    </comment>
  </commentList>
</comments>
</file>

<file path=xl/sharedStrings.xml><?xml version="1.0" encoding="utf-8"?>
<sst xmlns="http://schemas.openxmlformats.org/spreadsheetml/2006/main" count="820" uniqueCount="441">
  <si>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</si>
  <si>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</si>
  <si>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</si>
  <si>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</si>
  <si>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</si>
  <si>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</si>
  <si>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</si>
  <si>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</si>
  <si>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</si>
  <si>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</si>
  <si>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</si>
  <si>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</si>
  <si>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LÍNEA</t>
  </si>
  <si>
    <t>C.I.C. N°</t>
  </si>
  <si>
    <t>NOMBRES Y APELLIDOS</t>
  </si>
  <si>
    <t>ORDEN N°</t>
  </si>
  <si>
    <t>CONCEPTO</t>
  </si>
  <si>
    <t>DENOMINACIÓN</t>
  </si>
  <si>
    <t>Sueldos</t>
  </si>
  <si>
    <t>Gasto de Representación</t>
  </si>
  <si>
    <t>Viáticos</t>
  </si>
  <si>
    <t>Bonif. por Responsabilidad en el Cargo</t>
  </si>
  <si>
    <t>MONTO TOTAL</t>
  </si>
  <si>
    <t xml:space="preserve">MONTO A DICIEMBRE </t>
  </si>
  <si>
    <t xml:space="preserve">Jornales </t>
  </si>
  <si>
    <t>Honorarios Profesionales</t>
  </si>
  <si>
    <t>Teodosio Romilio, Gómez Ibañez</t>
  </si>
  <si>
    <t>Fanny Raquel Escobar</t>
  </si>
  <si>
    <t>Juan Simon Paniagua Dominguez</t>
  </si>
  <si>
    <t>Dina Susana Meza Gómez</t>
  </si>
  <si>
    <t>Paulina Ester Nuñez</t>
  </si>
  <si>
    <t xml:space="preserve">María Fátima Vallejos </t>
  </si>
  <si>
    <t>Anuncia Regina Castro</t>
  </si>
  <si>
    <t>Herminio Inocencio Rodas</t>
  </si>
  <si>
    <t>Blanca Estela Rodriguez</t>
  </si>
  <si>
    <t>José  Eugenio Morinigo Coronel</t>
  </si>
  <si>
    <t>José Luis Centurión</t>
  </si>
  <si>
    <t>Ingrid Paola Rodríguez Noguera</t>
  </si>
  <si>
    <t>Rubén Caribaux</t>
  </si>
  <si>
    <t>Justo Ramirez</t>
  </si>
  <si>
    <t>Norma Centurión</t>
  </si>
  <si>
    <t>Liz Mariela Bareiro</t>
  </si>
  <si>
    <t>Mirtha Felicia Medina</t>
  </si>
  <si>
    <t xml:space="preserve">Ricardo Rubén Arrua Amarilla </t>
  </si>
  <si>
    <t>Adan Eduardo Fabián Noguera Nuñez</t>
  </si>
  <si>
    <t>María del Rosario, Solis</t>
  </si>
  <si>
    <t>Tito Adalberto Gómez de la Fuente Gimenez</t>
  </si>
  <si>
    <t>Raul José Maciel</t>
  </si>
  <si>
    <t>MARIA ANGELICA BRITEZ AMARILLA</t>
  </si>
  <si>
    <t xml:space="preserve">ESTEBAN RAMON INSFRAN </t>
  </si>
  <si>
    <t>PABLO MEDINA GARCIA</t>
  </si>
  <si>
    <t>FRANCISCO DANIEL ARRUA</t>
  </si>
  <si>
    <t>ARTURO JAVIER CASTILLO GARCIA</t>
  </si>
  <si>
    <t>LUZ  NATALIA BENITEZ AGUAYO</t>
  </si>
  <si>
    <t>LOURDES ISABEL BARRIOS PEREIRA</t>
  </si>
  <si>
    <t>RUBEN FRANCISCO BAREIRO ESPINOLA</t>
  </si>
  <si>
    <t>SONIA ELIZABETH MORALES GOMEZ</t>
  </si>
  <si>
    <t>ANA CAROLINA TORRES ROLON</t>
  </si>
  <si>
    <t>GISSELA FABIANA GALEANO SANABRIA</t>
  </si>
  <si>
    <t>JOSE ALEXANDRA GOMEZ LEZCANO</t>
  </si>
  <si>
    <t>KENIA ANDREA ARGÜELLO</t>
  </si>
  <si>
    <t>LETICIA LORENA GIMENEZ TORRES</t>
  </si>
  <si>
    <t>LIZ  MARIA FRETES SILVA</t>
  </si>
  <si>
    <t>MARCOS ANTONIO NOGUERA CENTURION</t>
  </si>
  <si>
    <t>MONICA MERCEDES RODRIGUEZ IBARRA</t>
  </si>
  <si>
    <t>NATALIA CAROLINA ARRUA</t>
  </si>
  <si>
    <t>OSCAR ARIEL RAMIREZ GARCIA</t>
  </si>
  <si>
    <t xml:space="preserve">VANESSA ELIZABETH SOTELO  BENÍTEZ </t>
  </si>
  <si>
    <t>ALCIDES ALEXANDER FLEITAS BOGARIN</t>
  </si>
  <si>
    <t>ROSA GRACIELA RUIZ DIAZ ARRUA</t>
  </si>
  <si>
    <t>ALFREDO SAMANIEGO ALMADA</t>
  </si>
  <si>
    <t>CLARA VICTORINA ARECO PICO</t>
  </si>
  <si>
    <t>DIANA ACOSTA BENITEZ</t>
  </si>
  <si>
    <t>GISSELLE JANINA AVALOS GALEANO</t>
  </si>
  <si>
    <t>LILIA, CENTURION VDA, DE NOGUERA</t>
  </si>
  <si>
    <t>MARIA A. INES SAMANIEGO ALMADA</t>
  </si>
  <si>
    <t>MARIA CRISTINA TORRES G.</t>
  </si>
  <si>
    <t>NATALIA MARILIN VERGARA RUIZ DIAZ</t>
  </si>
  <si>
    <t xml:space="preserve">NOELIA ESTHER SIMNAVODA MENDEZ </t>
  </si>
  <si>
    <t>RAFAEL CORONEL ARIAS</t>
  </si>
  <si>
    <t>GUSTAVO BERNARDINO KRAUSE GONZALEZ</t>
  </si>
  <si>
    <t>ANA ROSALBA MENDOZA ORTIZ</t>
  </si>
  <si>
    <t>DANIEL GIMENEZ SANCHEZ</t>
  </si>
  <si>
    <t>EMILIO JAVIER GAMARRA RUIZ DIAZ</t>
  </si>
  <si>
    <t>ERICK ISAIAS BENÍTEZ MAYER</t>
  </si>
  <si>
    <t>FULVIO  EDGARDO THOMPSON ROTELA</t>
  </si>
  <si>
    <t>GUIDO BORBA</t>
  </si>
  <si>
    <t xml:space="preserve">HUGO ALCIDES CÁCERES </t>
  </si>
  <si>
    <t>JESSICA ADRIANA CENTURIÓN LOPEZ</t>
  </si>
  <si>
    <t>LIDIA MARIANA CABALLERO GIMENEZ</t>
  </si>
  <si>
    <t>MARIA ELENA VILLAGRA DE BAREIRO</t>
  </si>
  <si>
    <t>MARIELA GARCIA</t>
  </si>
  <si>
    <t>ROBERTO CUENCA DUARTE</t>
  </si>
  <si>
    <t>WALTER RODRIGO LOCIO GOMEZ</t>
  </si>
  <si>
    <t>YAMIL OSMAR ALVARENGA</t>
  </si>
  <si>
    <t>ADOLFO ZAYAS RODAS</t>
  </si>
  <si>
    <t>NELSON VERÓN</t>
  </si>
  <si>
    <t>HAYDEE CELESTE VILLALBA KRAYACICH</t>
  </si>
  <si>
    <t>RICHARD JOAQUIN CAÑETE VALLEJOS</t>
  </si>
  <si>
    <t>MARIO ESTEBAN GODOY RODRIGUEZ</t>
  </si>
  <si>
    <t>EPIFANIO PEREIRA</t>
  </si>
  <si>
    <t>BENJAMIN AGUILAR GARCIA</t>
  </si>
  <si>
    <t>PABLO CESAR TORRES ALVARENGA</t>
  </si>
  <si>
    <t>CARLOS ROBERTO OLMEDO LEZCANO</t>
  </si>
  <si>
    <t>CLAUDIA ROSALIA GOMEZ SANCHEZ</t>
  </si>
  <si>
    <t>CYNTHIA ALEXIS GIMENEZ VALLEJOS</t>
  </si>
  <si>
    <t>JUAN PANIAGUA</t>
  </si>
  <si>
    <t>MIGUEL MARECOS</t>
  </si>
  <si>
    <t xml:space="preserve">VIDAL PAREDES FLORES </t>
  </si>
  <si>
    <t>NATALIO OSCAR GOMEZ IBAÑEZ</t>
  </si>
  <si>
    <t>MAURICIO DANIEL NUÑEZ GONZALEZ</t>
  </si>
  <si>
    <t>LUIS ALBERTO SEGOVIA PEREZ</t>
  </si>
  <si>
    <t>NAYELI AGUILAR RUIZ</t>
  </si>
  <si>
    <t>ADOLFO NUÑEZ REINOSO</t>
  </si>
  <si>
    <t>JOSE ARIEL TORRES FERNANDEZ</t>
  </si>
  <si>
    <t>FRANCISCO RIVEROS</t>
  </si>
  <si>
    <t>LUZ MARILDA MARTINEZ OVELAR</t>
  </si>
  <si>
    <t>MARIA EMILIA VILLALBA GIMENEZ</t>
  </si>
  <si>
    <t>JUAN CLAUDIO PEREIRA</t>
  </si>
  <si>
    <t>DAMIANA CÁCERES JALUF</t>
  </si>
  <si>
    <t xml:space="preserve">FATIMA ISABEL VERGARA PORTILLO </t>
  </si>
  <si>
    <t>NADIA MARIA JAZMIN ACOSTA ESPINOLA</t>
  </si>
  <si>
    <t>ROMY ELIANA ALRCON DE VEGA</t>
  </si>
  <si>
    <t xml:space="preserve">LUCERO MARIA LUJAN CENTURION BENITEZ </t>
  </si>
  <si>
    <t>MICHEL JAVIER SOSA PEREIRA</t>
  </si>
  <si>
    <t>JUAN CARLOS GOMEZ NUÑEZ</t>
  </si>
  <si>
    <t xml:space="preserve">                                                              </t>
  </si>
  <si>
    <t xml:space="preserve"> PLANILLA DE PAGO AGUINALDO A CONTRATADOS AÑO 2016</t>
  </si>
  <si>
    <t>Tipo Presupuesto</t>
  </si>
  <si>
    <t>1 Actividades Centrales</t>
  </si>
  <si>
    <t>Programa</t>
  </si>
  <si>
    <t>2 Ejecutivo Municipal</t>
  </si>
  <si>
    <t>Unidad Responsable</t>
  </si>
  <si>
    <t>Intendencia Municipal</t>
  </si>
  <si>
    <t>Nº</t>
  </si>
  <si>
    <t>C.I.Nº</t>
  </si>
  <si>
    <t>Nombres y Apellidos</t>
  </si>
  <si>
    <t>Cargo</t>
  </si>
  <si>
    <t>SEPTIEMBRE</t>
  </si>
  <si>
    <t>TOTAL</t>
  </si>
  <si>
    <t>ANTICIPO AGUINALDO</t>
  </si>
  <si>
    <t>MONTO A COBRAR</t>
  </si>
  <si>
    <t>Firma</t>
  </si>
  <si>
    <t xml:space="preserve">Inspectora de Tablada - Ype Ka`e. </t>
  </si>
  <si>
    <t>Inspector de Tablada - TAKURUTY</t>
  </si>
  <si>
    <t>Inspector de Tablada - TAKURUTY II</t>
  </si>
  <si>
    <t>Auxiliar en Informática</t>
  </si>
  <si>
    <t xml:space="preserve">Profesor de Danza </t>
  </si>
  <si>
    <t xml:space="preserve">Profesora de Danza </t>
  </si>
  <si>
    <t>Centro Cultural - Informatica</t>
  </si>
  <si>
    <t xml:space="preserve">Plomero </t>
  </si>
  <si>
    <t xml:space="preserve">Encargada de Informática </t>
  </si>
  <si>
    <t>Asistente de Liquidación</t>
  </si>
  <si>
    <t>AUX. SECRETARIA PRIVADA</t>
  </si>
  <si>
    <t>Mesa de Entrada</t>
  </si>
  <si>
    <t xml:space="preserve">Auxiliar de Cultura </t>
  </si>
  <si>
    <t>Serv. Emergencia Local</t>
  </si>
  <si>
    <t>Auxiliar del Dpto. de Tránsito</t>
  </si>
  <si>
    <t>Comision Vecinal</t>
  </si>
  <si>
    <t xml:space="preserve">Auxiliar de Informática </t>
  </si>
  <si>
    <t xml:space="preserve">Auxiliar de Tesorería </t>
  </si>
  <si>
    <t>Secretaria Privada-  Ordenanza</t>
  </si>
  <si>
    <t>Encargado del Polideportivo Municipal</t>
  </si>
  <si>
    <t>CODENI</t>
  </si>
  <si>
    <t xml:space="preserve">Asistente de R.R.H.H. </t>
  </si>
  <si>
    <t>Auxiliar del Consejo Local de Salud</t>
  </si>
  <si>
    <t xml:space="preserve">Perceptor de la Terminal </t>
  </si>
  <si>
    <t>Auxiliar de R.R.H.H</t>
  </si>
  <si>
    <t>Consejo Local de Salud</t>
  </si>
  <si>
    <t xml:space="preserve">Encargado del Cementerio </t>
  </si>
  <si>
    <t>Agente de Tránsito</t>
  </si>
  <si>
    <t xml:space="preserve">Tractorista </t>
  </si>
  <si>
    <t xml:space="preserve">Auxiliar de Recaudaciones </t>
  </si>
  <si>
    <t xml:space="preserve">Auxiliar de Obras </t>
  </si>
  <si>
    <t xml:space="preserve">Oficial de Albañilería </t>
  </si>
  <si>
    <t xml:space="preserve">Encargado de Presupuesto </t>
  </si>
  <si>
    <t xml:space="preserve">Auxiliar de Catastro </t>
  </si>
  <si>
    <t>Medio Ambiente</t>
  </si>
  <si>
    <t>Prensa</t>
  </si>
  <si>
    <t xml:space="preserve">Seguridad </t>
  </si>
  <si>
    <t>Seguridad Local</t>
  </si>
  <si>
    <t>Emergecia Local</t>
  </si>
  <si>
    <t xml:space="preserve">Encargado del Vivero Municipal </t>
  </si>
  <si>
    <t xml:space="preserve">Profesor de Música </t>
  </si>
  <si>
    <t xml:space="preserve">Asistente de Secretaria General </t>
  </si>
  <si>
    <t xml:space="preserve">Asistente de Administración y Finanzas </t>
  </si>
  <si>
    <t xml:space="preserve">Operador del Tractor Agrícola </t>
  </si>
  <si>
    <t>ASEO URBANO</t>
  </si>
  <si>
    <t>INFORMATICA</t>
  </si>
  <si>
    <t>RRHH</t>
  </si>
  <si>
    <t>Encargado de Salubridad e Higiene</t>
  </si>
  <si>
    <t xml:space="preserve">Operador de la Motoniveladora </t>
  </si>
  <si>
    <t>Secretaria Privada</t>
  </si>
  <si>
    <t>Recepcion</t>
  </si>
  <si>
    <t xml:space="preserve">Auxiliar de Tránsito </t>
  </si>
  <si>
    <t xml:space="preserve">Encargada de Ayuda Social </t>
  </si>
  <si>
    <t xml:space="preserve">Auxiliar de Asesoría Jurídica </t>
  </si>
  <si>
    <t>Aux. de Catastro</t>
  </si>
  <si>
    <t xml:space="preserve">  </t>
  </si>
  <si>
    <t>TOTALES</t>
  </si>
  <si>
    <t>SON GUARANIES:  SETENTA Y CUATRO MILLONES SEISCIENTOS VEINTICUATRO MIL VEINTIOCHO .----------------------------------------</t>
  </si>
  <si>
    <t>Villeta, 15 de Diciembre de 2016</t>
  </si>
  <si>
    <t>Lic. Herminio Rodas</t>
  </si>
  <si>
    <t xml:space="preserve">    Lic. Dario Javier Fernández</t>
  </si>
  <si>
    <t>Teodosio Gómez Ibañez</t>
  </si>
  <si>
    <t>Jefe de Recursos Humanos</t>
  </si>
  <si>
    <t>Dir. Administración y Finanzas</t>
  </si>
  <si>
    <t xml:space="preserve">  Intendente Municipal</t>
  </si>
  <si>
    <t>YA COBRARON</t>
  </si>
  <si>
    <t>NINFA DEL CARMEN ORTIZ COLMAN</t>
  </si>
  <si>
    <t>CLAUDIA VIVIANA GIMENEZ NUÑEZ</t>
  </si>
  <si>
    <t>Contabilidad</t>
  </si>
  <si>
    <t>NO COBRARON AGUINALDO 2016</t>
  </si>
  <si>
    <t>OSMAR GONZALEZ</t>
  </si>
  <si>
    <t>Auxiliar de Obras</t>
  </si>
  <si>
    <t>PABLO JOSE CABRERA AYALA</t>
  </si>
  <si>
    <t>MARGARITA GIMENEZ</t>
  </si>
  <si>
    <t xml:space="preserve">Auxiliar de CODENI </t>
  </si>
  <si>
    <t>ALICIA DOLFINA GILL MEDINA</t>
  </si>
  <si>
    <t>Aux. de Asesoria Juridica</t>
  </si>
  <si>
    <t>NOELIA RAMONA TORRES GOMEZ</t>
  </si>
  <si>
    <t>Consejo Local de Salud - Guazu Cora</t>
  </si>
  <si>
    <t>PAMELA CAROLINA ESTIGARRIBIA DIAZ</t>
  </si>
  <si>
    <t xml:space="preserve"> ARTÍCULO 7 DE LA LEY 5189/2014</t>
  </si>
  <si>
    <t>PLANILLA GENERAL DE PAGOS  DE LA MUNICIPALIDAD DE VILLETA</t>
  </si>
  <si>
    <t xml:space="preserve">                                            PLANILLA DE PAGO DE SALARIO AL PERSONAL JORNALERO AÑO 2015</t>
  </si>
  <si>
    <t xml:space="preserve"> PLANILLA DE PAGO DE AGUINALDO A  JORNALEROS  AÑO 2016</t>
  </si>
  <si>
    <t>C.I. P. Nº</t>
  </si>
  <si>
    <t xml:space="preserve">Nombres y Apellidos </t>
  </si>
  <si>
    <t>Trabajo Realizado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</si>
  <si>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</si>
  <si>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</si>
  <si>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</si>
  <si>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</si>
  <si>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</si>
  <si>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</si>
  <si>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</si>
  <si>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</si>
  <si>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</si>
  <si>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</si>
  <si>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</si>
  <si>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</si>
  <si>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ABDIAS ARQUIADES LOPEZ</t>
  </si>
  <si>
    <t xml:space="preserve">Auxiliar Albañil </t>
  </si>
  <si>
    <t>ALEXIS RAMON GARCIA PINO</t>
  </si>
  <si>
    <t>Servicios Generales</t>
  </si>
  <si>
    <t>ANGEL FERNANDEZ</t>
  </si>
  <si>
    <t>ANGEL GONZÁLEZ</t>
  </si>
  <si>
    <t>ANIBAL GARCÍA</t>
  </si>
  <si>
    <t>Soldador - Medio Ambiente</t>
  </si>
  <si>
    <t>ANTONIO RUBEN VALLEJOS</t>
  </si>
  <si>
    <t>Mantenimiento - Vivero</t>
  </si>
  <si>
    <t>APOLINAR JARA</t>
  </si>
  <si>
    <t>Recolector de Residuos Sólidos</t>
  </si>
  <si>
    <t>BEATRIZ INSFRAN</t>
  </si>
  <si>
    <t>Limpiadora Local</t>
  </si>
  <si>
    <t>BRIGIDA CONCEPCION MORALES DE ALCARAZ</t>
  </si>
  <si>
    <t>CARLOS ALBERTO NOGUERA INSFRAN</t>
  </si>
  <si>
    <t>CAROLINA DE LAS NIEVE MEDINA MENDOZA</t>
  </si>
  <si>
    <t>CATALINA CHAMORRO</t>
  </si>
  <si>
    <t xml:space="preserve">CIRIACO FUNES </t>
  </si>
  <si>
    <t>CYNTHIAN MABEL BENITEZ ACHAR</t>
  </si>
  <si>
    <t>DIEGO ARMANDO GONZALEZ VEGA</t>
  </si>
  <si>
    <t>Ordenanza Municipal</t>
  </si>
  <si>
    <t>DIONISIO FERNANDEZ</t>
  </si>
  <si>
    <t>EDELIO RAMÓN DELGADO PRIETO</t>
  </si>
  <si>
    <t>Fumigador</t>
  </si>
  <si>
    <t>EMILIO PEREZ</t>
  </si>
  <si>
    <t>ERMA AMELIA RUIZ DÍAZ PINOS</t>
  </si>
  <si>
    <t>EUGENIO CABALLERO MANCUELLO</t>
  </si>
  <si>
    <t>EULALIO VALDEZ</t>
  </si>
  <si>
    <t>GERARDO SALINAS</t>
  </si>
  <si>
    <t>GUILLERMO CARDOZO DELGADO</t>
  </si>
  <si>
    <t>HUGO RAMÓN LEZCANO PINO</t>
  </si>
  <si>
    <t>ISIDORA ESCOBAR</t>
  </si>
  <si>
    <t>ISIDRO EFRAIN GÓMEZ</t>
  </si>
  <si>
    <t>Auxiliar Electricista</t>
  </si>
  <si>
    <t>ISMAEL ANTONIO JAZMIN AYALA</t>
  </si>
  <si>
    <t>JORGELINA FERNÁNDEZ</t>
  </si>
  <si>
    <t>Limpiadora de la Plaza</t>
  </si>
  <si>
    <t>JOSE MARIA ROMERO CORBALAN</t>
  </si>
  <si>
    <t>JUAN CARLOS GALEANO LUGO</t>
  </si>
  <si>
    <t>Informatica</t>
  </si>
  <si>
    <t>LOURDES ELIZABETH RODRIGUEZ MEDINA</t>
  </si>
  <si>
    <t xml:space="preserve">Aseo Urbano </t>
  </si>
  <si>
    <t>LUCIA CUQUEJO OLMEDO</t>
  </si>
  <si>
    <t>LUIS MARTINEZ</t>
  </si>
  <si>
    <t>MARCOS MIÑO MEDINA</t>
  </si>
  <si>
    <t>Seguridad de Encargado de Escuela Avay</t>
  </si>
  <si>
    <t>MARCELINO VILLALBA ROMERO</t>
  </si>
  <si>
    <t>Seguridad de Encargado de Esbetan Medina</t>
  </si>
  <si>
    <t xml:space="preserve">MARGARITA PINEDA DE GAVILAN </t>
  </si>
  <si>
    <t>Limpiadora</t>
  </si>
  <si>
    <t>MARIA DOLLY GÓMEZ DE TORRES</t>
  </si>
  <si>
    <t>Limpiadora - Medio Ambiente</t>
  </si>
  <si>
    <t>MARIA ELENA MARECO</t>
  </si>
  <si>
    <t>MARIELA AQUINO</t>
  </si>
  <si>
    <t>MARY ESTELA VEGA CORONEL</t>
  </si>
  <si>
    <t>Limpiadora de Arte y Cultura</t>
  </si>
  <si>
    <t>OBDILON LOPEZ</t>
  </si>
  <si>
    <t>PEDRO CELESTINO RAMIREZ</t>
  </si>
  <si>
    <t>RAMON DEJESUS ORTIZ</t>
  </si>
  <si>
    <t>Seguridad del Local</t>
  </si>
  <si>
    <t>RENE OSVALDO ORTIZ</t>
  </si>
  <si>
    <t>ROSA ANALIA BOGADO FLEITAS</t>
  </si>
  <si>
    <t>Higiene y Salubridad</t>
  </si>
  <si>
    <t xml:space="preserve">SARA RUIZ DIAZ </t>
  </si>
  <si>
    <t>SEBASTIAN CENTURION</t>
  </si>
  <si>
    <t>SEGUNDO ROMERO</t>
  </si>
  <si>
    <t>Albañil</t>
  </si>
  <si>
    <t>1,.132.923</t>
  </si>
  <si>
    <t>SILVIO BENITEZ</t>
  </si>
  <si>
    <t>SUSANA CAROLINA GOMEZ O.</t>
  </si>
  <si>
    <t>Agente de Transito</t>
  </si>
  <si>
    <t>TOMAS RAMON VELAZQUEZ VILLAR</t>
  </si>
  <si>
    <t>VIRGINIO FLORES ROMERO</t>
  </si>
  <si>
    <t>VICENTE ANIBAL VERA SOSA</t>
  </si>
  <si>
    <t>NESTOR BAEZ</t>
  </si>
  <si>
    <t>Cementerio - Encargado de Limpieza</t>
  </si>
  <si>
    <t>CARLOS REINOSO</t>
  </si>
  <si>
    <t>Local- Auxiliar- Dir. Adm y Fin.</t>
  </si>
  <si>
    <t>ROGELIO MARTINEZ</t>
  </si>
  <si>
    <t xml:space="preserve">TOTAL </t>
  </si>
  <si>
    <r>
      <t xml:space="preserve">SON GUARANIES:SESENTA MILLONES CIENTO CUARENTA Y DOS MIL NOVECIENTOS DIECISIETE </t>
    </r>
    <r>
      <rPr>
        <sz val="10"/>
        <rFont val="Arial"/>
        <family val="2"/>
      </rPr>
      <t>.---------------------------------------</t>
    </r>
  </si>
  <si>
    <t xml:space="preserve"> Villeta, 15 de Diciembre de 2016</t>
  </si>
  <si>
    <t xml:space="preserve">      Lic. Dario Javier Fernández</t>
  </si>
  <si>
    <t>Dietas</t>
  </si>
  <si>
    <t>RICARDO ARROYO TORRES</t>
  </si>
  <si>
    <t xml:space="preserve">WILSON RODRIGUEZ AGUAYO </t>
  </si>
  <si>
    <t>LIDER ALBERTO NUÑEZ GONZALEZ</t>
  </si>
  <si>
    <t>PEDRO JUAN ALMADA ARANDA</t>
  </si>
  <si>
    <t>MARIA DEL CARMEN  GAMARRA DE VEGA</t>
  </si>
  <si>
    <t>LUIS ALBERTO VERON ARRUA</t>
  </si>
  <si>
    <t>LUCIANO ROJAS OVIEDO</t>
  </si>
  <si>
    <t>CARLOS RAMON ORUE GIMENEZ</t>
  </si>
  <si>
    <t>ARNALDO CENTURION GONZALEZ</t>
  </si>
  <si>
    <t xml:space="preserve">CHRISTHIAN ARIEL AGUAYO </t>
  </si>
  <si>
    <t>DIEGO FERNANDO JARA DELVALLE</t>
  </si>
  <si>
    <t xml:space="preserve">CARLOS MARCELINO CHAVEZ MENZOZA </t>
  </si>
  <si>
    <t>TOTALE EN GS.</t>
  </si>
  <si>
    <t>Basilica Olmedo de Garcia</t>
  </si>
  <si>
    <t>Emilio Javier Gamarra Ruiz Diaz</t>
  </si>
  <si>
    <t>MODESTO RECALDE ROLON</t>
  </si>
  <si>
    <t>ALDO ANDRES BAREIRO</t>
  </si>
  <si>
    <t>ALICIA MARIA JARA VIVEROS</t>
  </si>
  <si>
    <t>DARIO BAREIRO GONZALEZ</t>
  </si>
  <si>
    <t>LETICIA SOLEDAD NUÑEZ DUARTE</t>
  </si>
  <si>
    <t>MARIA NATHALIA SALINAS LEZCANO</t>
  </si>
  <si>
    <t>RICHARD FIDEL BOGADO ARECO</t>
  </si>
  <si>
    <t>TEOFILO ANASTACIO RAMOS</t>
  </si>
  <si>
    <t>LUZ MABEL ALVAREZ ACOSTA</t>
  </si>
  <si>
    <t>OSVALDO ORTIZ</t>
  </si>
  <si>
    <t>Irma Gomez de Yegros</t>
  </si>
  <si>
    <t>Paulo Adilsson, Arrúa Delgado</t>
  </si>
  <si>
    <t>Liliana Mabel Martinez Torres</t>
  </si>
  <si>
    <t>Maida Raquel Gonzalez De Vega</t>
  </si>
  <si>
    <t>Cayetano Insfrán</t>
  </si>
  <si>
    <t>Cesar Ricardo Gomez Noguera</t>
  </si>
  <si>
    <t>Cynthia María Fernández</t>
  </si>
  <si>
    <t>Elias José Gaona Ramírez</t>
  </si>
  <si>
    <t>Ana Beatriz Martínez Torres</t>
  </si>
  <si>
    <t>Laura Soledad, Pavón</t>
  </si>
  <si>
    <t>Jorge Mora</t>
  </si>
  <si>
    <t>Delia Maria Id Cantero</t>
  </si>
  <si>
    <t>Susana Beatriz Rodriguez</t>
  </si>
  <si>
    <t>Lorena Torres</t>
  </si>
  <si>
    <t>Hector Anibal Rotela</t>
  </si>
  <si>
    <t>Cristina Griselda Morinigo</t>
  </si>
  <si>
    <t>María Liliana Robadín Pino</t>
  </si>
  <si>
    <t>Mirna Elizabeth Gauto</t>
  </si>
  <si>
    <t>Merardo Bogado</t>
  </si>
  <si>
    <t>Epifanio Pereira</t>
  </si>
  <si>
    <t>MIGUEL CAMBRA</t>
  </si>
  <si>
    <t>REINALDO CANTERO</t>
  </si>
  <si>
    <t>CESAR CRISTINO ALONSO</t>
  </si>
  <si>
    <t>LUISA MEDINA ESPINOLA</t>
  </si>
  <si>
    <t>MABEL TORRES CABALLERO</t>
  </si>
  <si>
    <t>MARCOS VILLAGRA PICAGUA</t>
  </si>
  <si>
    <t>ROSSANA CONCEPCION CANTERO</t>
  </si>
  <si>
    <t>-</t>
  </si>
  <si>
    <t>AGUINALDO 2020</t>
  </si>
  <si>
    <t>FATIMA MIKAELA FERREIRA ZIMMERLIZ</t>
  </si>
  <si>
    <t xml:space="preserve">YESSICA PAOLA OLMEDO </t>
  </si>
  <si>
    <t>DALILA GISELLE CABRERA SANCHEZ</t>
  </si>
  <si>
    <t>EFIGENIA NOEMI ARECO AMARILLA</t>
  </si>
  <si>
    <t>JUAN DE DIOS ALFONSO REINOSO</t>
  </si>
  <si>
    <t>CESAR DAVID AGUILAR GOMEZ</t>
  </si>
  <si>
    <t>LETICIA MABEL FERNANDEZ ROMERO</t>
  </si>
  <si>
    <t>YAMIL OSMAR ALVARENGA ENCISO</t>
  </si>
  <si>
    <t>RICHAR MANUEL VARGAS OCAMPOS</t>
  </si>
  <si>
    <t>MIGUEL ANGEL MARECOS</t>
  </si>
  <si>
    <t>ANGIE THAMARA CASTILLO ORTIZ</t>
  </si>
  <si>
    <t>JANETH CRISTINA OVIEDO SCHMIT</t>
  </si>
  <si>
    <t>FATIMA ISABEL VERGARA PORTILLO</t>
  </si>
  <si>
    <t>ROMINA NATALIA NÚÑEZ GONZALEZ</t>
  </si>
  <si>
    <t>HECTOR MARCIAL VILLALBA QUINTANA</t>
  </si>
  <si>
    <t>JIMENA AILEN ADORNO FIGUEREDO</t>
  </si>
  <si>
    <t>GABRIEL DAVID OLMEDO CANO</t>
  </si>
  <si>
    <t>ANIBAL ZACARIA BAREIRO ESPINOLA</t>
  </si>
  <si>
    <t>MARIA LIZ CONCEPCION LOCIO GOMEZ</t>
  </si>
  <si>
    <t>ANTONIO RAMON NUÑEZ GIMENEZ</t>
  </si>
  <si>
    <t>NADIA LORENA MEDINA MENDOZA</t>
  </si>
  <si>
    <t>ESTEBAN RAMON INSFRAN</t>
  </si>
  <si>
    <t xml:space="preserve">NELSON VERON </t>
  </si>
  <si>
    <t>PEDRO ROMAN RIOS</t>
  </si>
  <si>
    <t>Guido Borba</t>
  </si>
  <si>
    <t>PASTOR AYALA JAUREGUI</t>
  </si>
  <si>
    <t>ALCIDES ARIEL PINO MARIN</t>
  </si>
  <si>
    <t>ANGEL FERNANDEZ RIQUELME</t>
  </si>
  <si>
    <t>ANIBAL GARCIA</t>
  </si>
  <si>
    <t>ANTONIO RUBEN VALLEJOS TORRES</t>
  </si>
  <si>
    <t>BEATRIZ INSFRAN DOMINGUEZ</t>
  </si>
  <si>
    <t>CAROLINA DE LAS NIEVES MEDINA MENDOZA</t>
  </si>
  <si>
    <t>ERMA AMELIA RUIZ DIAZ PINO</t>
  </si>
  <si>
    <t>EULALIO BIENVENIDO VALDEZ</t>
  </si>
  <si>
    <t>EVER ANTONIO MARTINEZ ALVAREZ</t>
  </si>
  <si>
    <t xml:space="preserve">GUSTAVO ROMERO CORBALAN </t>
  </si>
  <si>
    <t>HIPOLITO MONGELOS OZUNA</t>
  </si>
  <si>
    <t>HUGO  JAVIER GONZÁLEZ</t>
  </si>
  <si>
    <t>JORGELINA FERNANDEZ ORTIZ</t>
  </si>
  <si>
    <t>LORENA ISBEL ARANDA FRETES</t>
  </si>
  <si>
    <t>LUIS DERLIS MARTINEZ CABALLERO</t>
  </si>
  <si>
    <t>LUIS  ANGEL MARTINEZ BARRIENTOS</t>
  </si>
  <si>
    <t>MARGARITA PINEDA VDA DE GAVILAN</t>
  </si>
  <si>
    <t>MARIA ELENA MARECO MEYEREGGER</t>
  </si>
  <si>
    <t>MARIELA JUDITH AQUINO REBOLLO</t>
  </si>
  <si>
    <t>DAISY PAOLA AGUILERA ORTIZ</t>
  </si>
  <si>
    <t>RAMÓN DE JESUS ORTIZ</t>
  </si>
  <si>
    <t>SARA RUIZ DIAZ ARCE</t>
  </si>
  <si>
    <t>SILVIO MARCELINO BENITEZ AMARILLA</t>
  </si>
  <si>
    <t>SUSANA CAROLINA GOMEZ ORTEGA</t>
  </si>
  <si>
    <t>EDUARDO PAIVA GUERRERO</t>
  </si>
  <si>
    <t>PASCUAL BRIZUEÑA FERNANDEZ</t>
  </si>
  <si>
    <t>GUSTAVO MARTINEZ AQUINO</t>
  </si>
  <si>
    <t>DAMIANA ALEGRE PORTILLO</t>
  </si>
  <si>
    <t>CESAR ANDRES OVELAR MEDINA</t>
  </si>
  <si>
    <t>PABLO ACOSTA AGUILAR</t>
  </si>
  <si>
    <t>José Ariel Torres Fernández</t>
  </si>
  <si>
    <t>Cynthia Alexis Gimenez Vallejos</t>
  </si>
  <si>
    <t>Tania Beatriz Benitez Benitez</t>
  </si>
  <si>
    <t>CORRESPONDIENTE AL EJERCICIO FISCAL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</si>
</sst>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-* #,##0_-;\-* #,##0_-;_-* &quot;-&quot;_-;_-@_-"/>
    <numFmt numFmtId="43" formatCode="_-* #,##0.00_-;\-* #,##0.00_-;_-* &quot;-&quot;??_-;_-@_-"/>
    <numFmt numFmtId="164" formatCode="_-* #,##0.00\ _€_-;\-* #,##0.00\ _€_-;_-* &quot;-&quot;??\ _€_-;_-@_-"/>
    <numFmt numFmtId="165" formatCode="_(&quot;Gs&quot;\ * #,##0_);_(&quot;Gs&quot;\ * \(#,##0\);_(&quot;Gs&quot;\ * &quot;-&quot;_);_(@_)"/>
    <numFmt numFmtId="166" formatCode="#,##0;[Red]#,##0"/>
    <numFmt numFmtId="167" formatCode="_-[$€]* #,##0.00_-;\-[$€]* #,##0.00_-;_-[$€]* &quot;-&quot;??_-;_-@_-"/>
    <numFmt numFmtId="168" formatCode="_-* #,##0_-;\-* #,##0_-;_-* &quot;-&quot;??_-;_-@_-"/>
    <numFmt numFmtId="169" formatCode="_-* #,##0.000_-;\-* #,##0.000_-;_-* &quot;-&quot;??_-;_-@_-"/>
    <numFmt numFmtId="170" formatCode="_(* #,##0_);_(* \(#,##0\);_(* &quot;-&quot;??_);_(@_)"/>
    <numFmt numFmtId="171" formatCode="_-* #,##0\ _€_-;\-* #,##0\ _€_-;_-* &quot;-&quot;??\ _€_-;_-@_-"/>
    <numFmt numFmtId="172" formatCode="#,##0_ ;\-#,##0\ "/>
  </numFmts>
  <fonts count="82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1"/>
      <name val="Century Gothic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5" tint="0.3999755851924192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9"/>
      <color theme="1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8"/>
      <color theme="1"/>
      <name val="Arial"/>
      <family val="2"/>
    </font>
    <font>
      <b/>
      <sz val="9"/>
      <name val="Arial"/>
      <family val="2"/>
    </font>
    <font>
      <sz val="10"/>
      <name val="Calibri"/>
      <family val="2"/>
    </font>
    <font>
      <b/>
      <i/>
      <sz val="11"/>
      <color theme="1"/>
      <name val="Calibri"/>
      <family val="2"/>
      <scheme val="minor"/>
    </font>
    <font>
      <b/>
      <sz val="14"/>
      <color indexed="8"/>
      <name val="Centaur"/>
      <family val="1"/>
    </font>
    <font>
      <b/>
      <sz val="16"/>
      <color indexed="8"/>
      <name val="Bell MT"/>
      <family val="1"/>
    </font>
    <font>
      <b/>
      <i/>
      <sz val="16"/>
      <color indexed="8"/>
      <name val="Bell MT"/>
      <family val="1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sz val="7"/>
      <color indexed="8"/>
      <name val="Arial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rgb="FFC00000"/>
      <name val="Calibri"/>
      <family val="2"/>
    </font>
    <font>
      <b/>
      <sz val="9"/>
      <color theme="1"/>
      <name val="Arial Black"/>
      <family val="2"/>
    </font>
    <font>
      <b/>
      <sz val="10"/>
      <color theme="1"/>
      <name val="Calibri"/>
      <family val="2"/>
      <scheme val="minor"/>
    </font>
    <font>
      <b/>
      <sz val="9"/>
      <color indexed="9"/>
      <name val="Arial Black"/>
      <family val="2"/>
    </font>
    <font>
      <b/>
      <i/>
      <sz val="9"/>
      <color indexed="9"/>
      <name val="Arial Black"/>
      <family val="2"/>
    </font>
    <font>
      <b/>
      <i/>
      <sz val="11"/>
      <color indexed="8"/>
      <name val="Calibri"/>
      <family val="2"/>
    </font>
    <font>
      <sz val="10"/>
      <color indexed="8"/>
      <name val="Cambria"/>
      <family val="1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rgb="FFFF0000"/>
      <name val="Calibri"/>
      <family val="2"/>
      <scheme val="minor"/>
    </font>
    <font>
      <b/>
      <i/>
      <sz val="8"/>
      <name val="Arial"/>
      <family val="2"/>
    </font>
    <font>
      <b/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name val="Century Gothic"/>
      <family val="2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4"/>
      <color indexed="8"/>
      <name val="Centaur"/>
      <family val="1"/>
    </font>
    <font>
      <b/>
      <sz val="12"/>
      <color indexed="8"/>
      <name val="Centaur"/>
      <family val="1"/>
    </font>
    <font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u/>
      <sz val="8"/>
      <color theme="1"/>
      <name val="Arial"/>
      <family val="2"/>
    </font>
    <font>
      <sz val="9"/>
      <color theme="1"/>
      <name val="Calibri"/>
      <family val="2"/>
      <scheme val="minor"/>
    </font>
    <font>
      <i/>
      <sz val="10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9"/>
      <color rgb="FFC00000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 Black"/>
      <family val="2"/>
    </font>
    <font>
      <b/>
      <sz val="14"/>
      <name val="Arial Black"/>
      <family val="2"/>
    </font>
    <font>
      <b/>
      <sz val="16"/>
      <color theme="0"/>
      <name val="Arial"/>
      <family val="2"/>
    </font>
    <font>
      <sz val="16"/>
      <color theme="0"/>
      <name val="Arial"/>
      <family val="2"/>
    </font>
    <font>
      <b/>
      <sz val="16"/>
      <color theme="0"/>
      <name val="Arial Black"/>
      <family val="2"/>
    </font>
    <font>
      <sz val="10"/>
      <color theme="1"/>
      <name val="Calibri"/>
      <family val="2"/>
      <scheme val="minor"/>
    </font>
    <font>
      <b/>
      <sz val="12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-0.49998474074526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</cellStyleXfs>
  <cellXfs count="424">
    <xf numFmtId="0" fontId="0" fillId="0" borderId="0" xfId="0"/>
    <xf numFmtId="0" fontId="4" fillId="0" borderId="0" xfId="0" applyFont="1"/>
    <xf numFmtId="0" fontId="0" fillId="2" borderId="0" xfId="0" applyFill="1"/>
    <xf numFmtId="0" fontId="3" fillId="0" borderId="0" xfId="0" applyFont="1"/>
    <xf numFmtId="16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/>
    <xf numFmtId="0" fontId="7" fillId="0" borderId="0" xfId="0" applyFont="1" applyBorder="1" applyAlignment="1"/>
    <xf numFmtId="0" fontId="3" fillId="3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/>
    <xf numFmtId="170" fontId="18" fillId="2" borderId="1" xfId="2" applyNumberFormat="1" applyFont="1" applyFill="1" applyBorder="1" applyAlignment="1">
      <alignment horizontal="left" vertical="center" wrapText="1"/>
    </xf>
    <xf numFmtId="170" fontId="18" fillId="0" borderId="1" xfId="2" applyNumberFormat="1" applyFont="1" applyFill="1" applyBorder="1" applyAlignment="1">
      <alignment horizontal="left" vertical="center" wrapText="1"/>
    </xf>
    <xf numFmtId="0" fontId="0" fillId="0" borderId="0" xfId="0" applyNumberFormat="1"/>
    <xf numFmtId="0" fontId="0" fillId="0" borderId="0" xfId="0" applyNumberFormat="1" applyAlignment="1">
      <alignment horizontal="center" vertical="center"/>
    </xf>
    <xf numFmtId="0" fontId="3" fillId="0" borderId="0" xfId="0" applyNumberFormat="1" applyFont="1"/>
    <xf numFmtId="0" fontId="2" fillId="2" borderId="0" xfId="3" applyNumberFormat="1" applyFont="1" applyFill="1" applyBorder="1" applyAlignment="1">
      <alignment horizontal="center"/>
    </xf>
    <xf numFmtId="0" fontId="2" fillId="2" borderId="0" xfId="3" applyNumberFormat="1" applyFont="1" applyFill="1" applyBorder="1" applyAlignment="1"/>
    <xf numFmtId="0" fontId="5" fillId="2" borderId="0" xfId="3" applyNumberFormat="1" applyFont="1" applyFill="1" applyBorder="1" applyAlignment="1"/>
    <xf numFmtId="0" fontId="5" fillId="0" borderId="0" xfId="3" applyNumberFormat="1" applyFont="1" applyFill="1" applyBorder="1" applyAlignment="1"/>
    <xf numFmtId="0" fontId="5" fillId="0" borderId="0" xfId="3" applyNumberFormat="1" applyFont="1" applyBorder="1" applyAlignment="1"/>
    <xf numFmtId="0" fontId="5" fillId="2" borderId="0" xfId="3" applyNumberFormat="1" applyFont="1" applyFill="1" applyBorder="1" applyAlignment="1">
      <alignment horizontal="center"/>
    </xf>
    <xf numFmtId="0" fontId="0" fillId="2" borderId="0" xfId="0" applyNumberFormat="1" applyFill="1" applyAlignment="1">
      <alignment horizontal="center"/>
    </xf>
    <xf numFmtId="0" fontId="0" fillId="2" borderId="0" xfId="0" applyNumberFormat="1" applyFill="1"/>
    <xf numFmtId="0" fontId="17" fillId="0" borderId="0" xfId="0" applyNumberFormat="1" applyFont="1"/>
    <xf numFmtId="169" fontId="2" fillId="2" borderId="0" xfId="2" applyNumberFormat="1" applyFont="1" applyFill="1" applyBorder="1" applyAlignment="1">
      <alignment horizontal="center"/>
    </xf>
    <xf numFmtId="169" fontId="5" fillId="2" borderId="0" xfId="2" applyNumberFormat="1" applyFont="1" applyFill="1" applyBorder="1" applyAlignment="1">
      <alignment horizontal="center"/>
    </xf>
    <xf numFmtId="169" fontId="0" fillId="2" borderId="0" xfId="2" applyNumberFormat="1" applyFont="1" applyFill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left" vertical="center" wrapText="1"/>
    </xf>
    <xf numFmtId="3" fontId="23" fillId="0" borderId="1" xfId="0" applyNumberFormat="1" applyFont="1" applyFill="1" applyBorder="1" applyAlignment="1">
      <alignment horizontal="right" wrapText="1"/>
    </xf>
    <xf numFmtId="0" fontId="18" fillId="0" borderId="1" xfId="0" applyFont="1" applyFill="1" applyBorder="1" applyAlignment="1">
      <alignment horizontal="left" vertical="center" wrapText="1"/>
    </xf>
    <xf numFmtId="3" fontId="23" fillId="0" borderId="1" xfId="0" applyNumberFormat="1" applyFont="1" applyFill="1" applyBorder="1" applyAlignment="1">
      <alignment horizontal="right" vertical="center" wrapText="1"/>
    </xf>
    <xf numFmtId="3" fontId="18" fillId="0" borderId="1" xfId="0" applyNumberFormat="1" applyFont="1" applyFill="1" applyBorder="1" applyAlignment="1">
      <alignment horizontal="left" vertical="center"/>
    </xf>
    <xf numFmtId="3" fontId="24" fillId="0" borderId="1" xfId="0" applyNumberFormat="1" applyFont="1" applyFill="1" applyBorder="1" applyAlignment="1">
      <alignment horizontal="center" vertical="center" wrapText="1"/>
    </xf>
    <xf numFmtId="3" fontId="24" fillId="0" borderId="1" xfId="0" applyNumberFormat="1" applyFont="1" applyFill="1" applyBorder="1" applyAlignment="1">
      <alignment horizontal="left" vertical="center" wrapText="1"/>
    </xf>
    <xf numFmtId="3" fontId="24" fillId="0" borderId="1" xfId="0" applyNumberFormat="1" applyFont="1" applyFill="1" applyBorder="1" applyAlignment="1">
      <alignment horizontal="right"/>
    </xf>
    <xf numFmtId="3" fontId="24" fillId="0" borderId="1" xfId="0" applyNumberFormat="1" applyFont="1" applyFill="1" applyBorder="1" applyAlignment="1">
      <alignment horizontal="right" vertical="center"/>
    </xf>
    <xf numFmtId="170" fontId="18" fillId="4" borderId="1" xfId="2" applyNumberFormat="1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horizontal="left" vertical="center" wrapText="1"/>
    </xf>
    <xf numFmtId="3" fontId="23" fillId="4" borderId="1" xfId="0" applyNumberFormat="1" applyFont="1" applyFill="1" applyBorder="1" applyAlignment="1">
      <alignment horizontal="right" wrapText="1"/>
    </xf>
    <xf numFmtId="3" fontId="18" fillId="4" borderId="1" xfId="0" applyNumberFormat="1" applyFont="1" applyFill="1" applyBorder="1" applyAlignment="1">
      <alignment horizontal="left" vertical="center" wrapText="1"/>
    </xf>
    <xf numFmtId="3" fontId="23" fillId="4" borderId="1" xfId="0" applyNumberFormat="1" applyFont="1" applyFill="1" applyBorder="1" applyAlignment="1">
      <alignment horizontal="right" vertical="center" wrapText="1"/>
    </xf>
    <xf numFmtId="3" fontId="18" fillId="4" borderId="1" xfId="0" applyNumberFormat="1" applyFont="1" applyFill="1" applyBorder="1" applyAlignment="1">
      <alignment horizontal="left" vertical="center"/>
    </xf>
    <xf numFmtId="3" fontId="18" fillId="4" borderId="1" xfId="4" applyNumberFormat="1" applyFont="1" applyFill="1" applyBorder="1" applyAlignment="1">
      <alignment horizontal="right" vertical="center" wrapText="1"/>
    </xf>
    <xf numFmtId="3" fontId="23" fillId="2" borderId="1" xfId="0" applyNumberFormat="1" applyFont="1" applyFill="1" applyBorder="1" applyAlignment="1">
      <alignment horizontal="right" vertical="center" wrapText="1"/>
    </xf>
    <xf numFmtId="3" fontId="26" fillId="0" borderId="1" xfId="0" applyNumberFormat="1" applyFont="1" applyFill="1" applyBorder="1" applyAlignment="1">
      <alignment horizontal="right" vertical="center" wrapText="1"/>
    </xf>
    <xf numFmtId="170" fontId="0" fillId="0" borderId="0" xfId="2" applyNumberFormat="1" applyFont="1"/>
    <xf numFmtId="0" fontId="27" fillId="0" borderId="0" xfId="0" applyFont="1"/>
    <xf numFmtId="0" fontId="14" fillId="0" borderId="0" xfId="0" applyFont="1"/>
    <xf numFmtId="0" fontId="13" fillId="0" borderId="0" xfId="0" applyFont="1"/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15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70" fontId="0" fillId="0" borderId="0" xfId="2" applyNumberFormat="1" applyFont="1" applyAlignment="1">
      <alignment vertical="center"/>
    </xf>
    <xf numFmtId="0" fontId="34" fillId="5" borderId="1" xfId="0" applyFont="1" applyFill="1" applyBorder="1" applyAlignment="1">
      <alignment horizontal="center"/>
    </xf>
    <xf numFmtId="0" fontId="35" fillId="3" borderId="1" xfId="0" applyFont="1" applyFill="1" applyBorder="1" applyAlignment="1">
      <alignment horizontal="center" vertical="center" wrapText="1"/>
    </xf>
    <xf numFmtId="3" fontId="36" fillId="2" borderId="1" xfId="0" applyNumberFormat="1" applyFont="1" applyFill="1" applyBorder="1" applyAlignment="1">
      <alignment horizontal="right" vertical="center" wrapText="1"/>
    </xf>
    <xf numFmtId="3" fontId="37" fillId="2" borderId="1" xfId="0" applyNumberFormat="1" applyFont="1" applyFill="1" applyBorder="1" applyAlignment="1">
      <alignment horizontal="right" vertical="center" wrapText="1"/>
    </xf>
    <xf numFmtId="3" fontId="11" fillId="5" borderId="1" xfId="0" applyNumberFormat="1" applyFont="1" applyFill="1" applyBorder="1" applyAlignment="1">
      <alignment horizontal="right" vertical="center" wrapText="1"/>
    </xf>
    <xf numFmtId="0" fontId="0" fillId="2" borderId="1" xfId="0" applyFill="1" applyBorder="1" applyAlignment="1">
      <alignment vertical="center" wrapText="1"/>
    </xf>
    <xf numFmtId="170" fontId="13" fillId="2" borderId="0" xfId="2" applyNumberFormat="1" applyFont="1" applyFill="1"/>
    <xf numFmtId="0" fontId="13" fillId="2" borderId="0" xfId="0" applyFont="1" applyFill="1"/>
    <xf numFmtId="3" fontId="23" fillId="2" borderId="2" xfId="0" applyNumberFormat="1" applyFont="1" applyFill="1" applyBorder="1" applyAlignment="1">
      <alignment horizontal="right" vertical="center" wrapText="1"/>
    </xf>
    <xf numFmtId="3" fontId="37" fillId="2" borderId="2" xfId="0" applyNumberFormat="1" applyFont="1" applyFill="1" applyBorder="1" applyAlignment="1">
      <alignment horizontal="right" vertical="center" wrapText="1"/>
    </xf>
    <xf numFmtId="3" fontId="23" fillId="0" borderId="2" xfId="0" applyNumberFormat="1" applyFont="1" applyFill="1" applyBorder="1" applyAlignment="1">
      <alignment horizontal="right" vertical="center" wrapText="1"/>
    </xf>
    <xf numFmtId="3" fontId="38" fillId="0" borderId="1" xfId="0" applyNumberFormat="1" applyFont="1" applyFill="1" applyBorder="1" applyAlignment="1">
      <alignment horizontal="right" vertical="center" wrapText="1"/>
    </xf>
    <xf numFmtId="3" fontId="26" fillId="2" borderId="1" xfId="0" applyNumberFormat="1" applyFont="1" applyFill="1" applyBorder="1" applyAlignment="1">
      <alignment horizontal="right" vertical="center" wrapText="1"/>
    </xf>
    <xf numFmtId="3" fontId="26" fillId="0" borderId="2" xfId="0" applyNumberFormat="1" applyFont="1" applyFill="1" applyBorder="1" applyAlignment="1">
      <alignment horizontal="right" vertical="center" wrapText="1"/>
    </xf>
    <xf numFmtId="3" fontId="37" fillId="0" borderId="1" xfId="0" applyNumberFormat="1" applyFont="1" applyFill="1" applyBorder="1" applyAlignment="1">
      <alignment horizontal="right" vertical="center" wrapText="1"/>
    </xf>
    <xf numFmtId="0" fontId="39" fillId="5" borderId="11" xfId="0" applyFont="1" applyFill="1" applyBorder="1" applyAlignment="1">
      <alignment wrapText="1"/>
    </xf>
    <xf numFmtId="0" fontId="39" fillId="5" borderId="12" xfId="0" applyFont="1" applyFill="1" applyBorder="1" applyAlignment="1">
      <alignment wrapText="1"/>
    </xf>
    <xf numFmtId="0" fontId="40" fillId="5" borderId="2" xfId="0" applyFont="1" applyFill="1" applyBorder="1" applyAlignment="1">
      <alignment horizontal="right" wrapText="1"/>
    </xf>
    <xf numFmtId="3" fontId="40" fillId="5" borderId="2" xfId="0" applyNumberFormat="1" applyFont="1" applyFill="1" applyBorder="1" applyAlignment="1">
      <alignment horizontal="right" wrapText="1"/>
    </xf>
    <xf numFmtId="3" fontId="14" fillId="5" borderId="2" xfId="0" applyNumberFormat="1" applyFont="1" applyFill="1" applyBorder="1" applyAlignment="1">
      <alignment horizontal="right" wrapText="1"/>
    </xf>
    <xf numFmtId="0" fontId="0" fillId="0" borderId="0" xfId="0" applyBorder="1" applyAlignment="1">
      <alignment wrapText="1"/>
    </xf>
    <xf numFmtId="0" fontId="41" fillId="3" borderId="0" xfId="0" applyFont="1" applyFill="1" applyBorder="1" applyAlignment="1">
      <alignment horizontal="right" wrapText="1"/>
    </xf>
    <xf numFmtId="170" fontId="41" fillId="3" borderId="0" xfId="2" applyNumberFormat="1" applyFont="1" applyFill="1" applyBorder="1" applyAlignment="1">
      <alignment wrapText="1"/>
    </xf>
    <xf numFmtId="165" fontId="41" fillId="3" borderId="0" xfId="2" applyNumberFormat="1" applyFont="1" applyFill="1" applyBorder="1" applyAlignment="1">
      <alignment wrapText="1"/>
    </xf>
    <xf numFmtId="165" fontId="42" fillId="3" borderId="0" xfId="2" applyNumberFormat="1" applyFont="1" applyFill="1" applyBorder="1" applyAlignment="1">
      <alignment wrapText="1"/>
    </xf>
    <xf numFmtId="170" fontId="0" fillId="3" borderId="0" xfId="0" applyNumberFormat="1" applyFill="1" applyBorder="1" applyAlignment="1">
      <alignment wrapText="1"/>
    </xf>
    <xf numFmtId="0" fontId="11" fillId="0" borderId="0" xfId="0" applyFont="1" applyBorder="1" applyAlignment="1">
      <alignment horizontal="right" wrapText="1"/>
    </xf>
    <xf numFmtId="170" fontId="11" fillId="0" borderId="0" xfId="2" applyNumberFormat="1" applyFont="1" applyBorder="1" applyAlignment="1">
      <alignment wrapText="1"/>
    </xf>
    <xf numFmtId="165" fontId="11" fillId="0" borderId="0" xfId="2" applyNumberFormat="1" applyFont="1" applyBorder="1" applyAlignment="1">
      <alignment wrapText="1"/>
    </xf>
    <xf numFmtId="165" fontId="43" fillId="0" borderId="0" xfId="2" applyNumberFormat="1" applyFont="1" applyBorder="1" applyAlignment="1">
      <alignment wrapText="1"/>
    </xf>
    <xf numFmtId="0" fontId="23" fillId="0" borderId="0" xfId="0" applyFont="1"/>
    <xf numFmtId="0" fontId="45" fillId="0" borderId="0" xfId="2" applyNumberFormat="1" applyFont="1" applyAlignment="1">
      <alignment vertical="center"/>
    </xf>
    <xf numFmtId="0" fontId="46" fillId="0" borderId="0" xfId="2" applyNumberFormat="1" applyFont="1" applyAlignment="1">
      <alignment vertical="center"/>
    </xf>
    <xf numFmtId="0" fontId="10" fillId="0" borderId="0" xfId="0" applyFont="1" applyAlignment="1">
      <alignment wrapText="1"/>
    </xf>
    <xf numFmtId="0" fontId="22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170" fontId="14" fillId="0" borderId="0" xfId="2" applyNumberFormat="1" applyFont="1"/>
    <xf numFmtId="0" fontId="0" fillId="0" borderId="0" xfId="0" applyFont="1"/>
    <xf numFmtId="170" fontId="27" fillId="0" borderId="0" xfId="2" applyNumberFormat="1" applyFont="1"/>
    <xf numFmtId="170" fontId="12" fillId="0" borderId="0" xfId="2" applyNumberFormat="1" applyFont="1"/>
    <xf numFmtId="3" fontId="6" fillId="0" borderId="0" xfId="0" applyNumberFormat="1" applyFont="1"/>
    <xf numFmtId="3" fontId="6" fillId="0" borderId="0" xfId="0" applyNumberFormat="1" applyFont="1" applyFill="1"/>
    <xf numFmtId="0" fontId="6" fillId="0" borderId="0" xfId="0" applyFont="1" applyAlignment="1"/>
    <xf numFmtId="3" fontId="17" fillId="0" borderId="0" xfId="0" applyNumberFormat="1" applyFont="1" applyFill="1" applyAlignment="1">
      <alignment horizontal="center"/>
    </xf>
    <xf numFmtId="0" fontId="17" fillId="0" borderId="0" xfId="0" applyFont="1" applyAlignment="1"/>
    <xf numFmtId="0" fontId="48" fillId="0" borderId="0" xfId="0" applyFont="1"/>
    <xf numFmtId="3" fontId="4" fillId="0" borderId="0" xfId="0" applyNumberFormat="1" applyFont="1"/>
    <xf numFmtId="3" fontId="4" fillId="3" borderId="0" xfId="0" applyNumberFormat="1" applyFont="1" applyFill="1"/>
    <xf numFmtId="3" fontId="49" fillId="3" borderId="0" xfId="0" applyNumberFormat="1" applyFont="1" applyFill="1"/>
    <xf numFmtId="3" fontId="50" fillId="3" borderId="0" xfId="0" applyNumberFormat="1" applyFont="1" applyFill="1"/>
    <xf numFmtId="0" fontId="34" fillId="6" borderId="1" xfId="0" applyFont="1" applyFill="1" applyBorder="1" applyAlignment="1">
      <alignment horizontal="center"/>
    </xf>
    <xf numFmtId="3" fontId="23" fillId="6" borderId="1" xfId="0" applyNumberFormat="1" applyFont="1" applyFill="1" applyBorder="1" applyAlignment="1">
      <alignment horizontal="right" wrapText="1"/>
    </xf>
    <xf numFmtId="0" fontId="18" fillId="6" borderId="1" xfId="0" applyFont="1" applyFill="1" applyBorder="1" applyAlignment="1">
      <alignment horizontal="left" vertical="center" wrapText="1"/>
    </xf>
    <xf numFmtId="3" fontId="23" fillId="6" borderId="1" xfId="0" applyNumberFormat="1" applyFont="1" applyFill="1" applyBorder="1" applyAlignment="1">
      <alignment horizontal="right" vertical="center" wrapText="1"/>
    </xf>
    <xf numFmtId="3" fontId="37" fillId="6" borderId="1" xfId="0" applyNumberFormat="1" applyFont="1" applyFill="1" applyBorder="1" applyAlignment="1">
      <alignment horizontal="right" vertical="center" wrapText="1"/>
    </xf>
    <xf numFmtId="3" fontId="23" fillId="5" borderId="1" xfId="0" applyNumberFormat="1" applyFont="1" applyFill="1" applyBorder="1" applyAlignment="1">
      <alignment horizontal="right" vertical="center" wrapText="1"/>
    </xf>
    <xf numFmtId="0" fontId="0" fillId="6" borderId="1" xfId="0" applyFill="1" applyBorder="1" applyAlignment="1">
      <alignment vertical="center" wrapText="1"/>
    </xf>
    <xf numFmtId="170" fontId="13" fillId="6" borderId="0" xfId="2" applyNumberFormat="1" applyFont="1" applyFill="1"/>
    <xf numFmtId="0" fontId="13" fillId="6" borderId="0" xfId="0" applyFont="1" applyFill="1"/>
    <xf numFmtId="0" fontId="0" fillId="6" borderId="0" xfId="0" applyFill="1"/>
    <xf numFmtId="0" fontId="34" fillId="6" borderId="7" xfId="0" applyFont="1" applyFill="1" applyBorder="1" applyAlignment="1">
      <alignment horizontal="center"/>
    </xf>
    <xf numFmtId="3" fontId="23" fillId="6" borderId="7" xfId="0" applyNumberFormat="1" applyFont="1" applyFill="1" applyBorder="1" applyAlignment="1">
      <alignment horizontal="right" wrapText="1"/>
    </xf>
    <xf numFmtId="0" fontId="18" fillId="6" borderId="7" xfId="0" applyFont="1" applyFill="1" applyBorder="1" applyAlignment="1">
      <alignment horizontal="left" vertical="center" wrapText="1"/>
    </xf>
    <xf numFmtId="0" fontId="35" fillId="3" borderId="7" xfId="0" applyFont="1" applyFill="1" applyBorder="1" applyAlignment="1">
      <alignment horizontal="center" vertical="center" wrapText="1"/>
    </xf>
    <xf numFmtId="3" fontId="23" fillId="6" borderId="7" xfId="0" applyNumberFormat="1" applyFont="1" applyFill="1" applyBorder="1" applyAlignment="1">
      <alignment horizontal="right" vertical="center" wrapText="1"/>
    </xf>
    <xf numFmtId="3" fontId="26" fillId="6" borderId="7" xfId="0" applyNumberFormat="1" applyFont="1" applyFill="1" applyBorder="1" applyAlignment="1">
      <alignment horizontal="right" vertical="center" wrapText="1"/>
    </xf>
    <xf numFmtId="3" fontId="36" fillId="2" borderId="7" xfId="0" applyNumberFormat="1" applyFont="1" applyFill="1" applyBorder="1" applyAlignment="1">
      <alignment horizontal="right" vertical="center" wrapText="1"/>
    </xf>
    <xf numFmtId="3" fontId="37" fillId="6" borderId="7" xfId="0" applyNumberFormat="1" applyFont="1" applyFill="1" applyBorder="1" applyAlignment="1">
      <alignment horizontal="right" vertical="center" wrapText="1"/>
    </xf>
    <xf numFmtId="3" fontId="23" fillId="5" borderId="7" xfId="0" applyNumberFormat="1" applyFont="1" applyFill="1" applyBorder="1" applyAlignment="1">
      <alignment horizontal="right" vertical="center" wrapText="1"/>
    </xf>
    <xf numFmtId="0" fontId="0" fillId="6" borderId="7" xfId="0" applyFill="1" applyBorder="1" applyAlignment="1">
      <alignment vertical="center" wrapText="1"/>
    </xf>
    <xf numFmtId="0" fontId="34" fillId="0" borderId="0" xfId="0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right" vertical="center" wrapText="1"/>
    </xf>
    <xf numFmtId="3" fontId="26" fillId="0" borderId="0" xfId="0" applyNumberFormat="1" applyFont="1" applyFill="1" applyBorder="1" applyAlignment="1">
      <alignment horizontal="right" vertical="center" wrapText="1"/>
    </xf>
    <xf numFmtId="3" fontId="36" fillId="0" borderId="0" xfId="0" applyNumberFormat="1" applyFont="1" applyFill="1" applyBorder="1" applyAlignment="1">
      <alignment horizontal="right" vertical="center" wrapText="1"/>
    </xf>
    <xf numFmtId="3" fontId="37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 wrapText="1"/>
    </xf>
    <xf numFmtId="170" fontId="13" fillId="0" borderId="0" xfId="2" applyNumberFormat="1" applyFont="1" applyFill="1" applyBorder="1"/>
    <xf numFmtId="0" fontId="13" fillId="0" borderId="0" xfId="0" applyFont="1" applyFill="1" applyBorder="1"/>
    <xf numFmtId="0" fontId="0" fillId="0" borderId="0" xfId="0" applyFill="1" applyBorder="1"/>
    <xf numFmtId="0" fontId="34" fillId="0" borderId="6" xfId="0" applyFont="1" applyFill="1" applyBorder="1" applyAlignment="1">
      <alignment horizontal="center"/>
    </xf>
    <xf numFmtId="170" fontId="18" fillId="0" borderId="6" xfId="2" applyNumberFormat="1" applyFont="1" applyFill="1" applyBorder="1" applyAlignment="1">
      <alignment horizontal="left" wrapText="1"/>
    </xf>
    <xf numFmtId="0" fontId="18" fillId="0" borderId="6" xfId="0" applyFont="1" applyFill="1" applyBorder="1" applyAlignment="1">
      <alignment horizontal="left" wrapText="1"/>
    </xf>
    <xf numFmtId="0" fontId="35" fillId="0" borderId="6" xfId="0" applyFont="1" applyFill="1" applyBorder="1" applyAlignment="1">
      <alignment horizontal="center" vertical="center" wrapText="1"/>
    </xf>
    <xf numFmtId="3" fontId="23" fillId="0" borderId="6" xfId="0" applyNumberFormat="1" applyFont="1" applyFill="1" applyBorder="1" applyAlignment="1">
      <alignment horizontal="right" vertical="center" wrapText="1"/>
    </xf>
    <xf numFmtId="3" fontId="26" fillId="0" borderId="6" xfId="0" applyNumberFormat="1" applyFont="1" applyFill="1" applyBorder="1" applyAlignment="1">
      <alignment horizontal="right" vertical="center" wrapText="1"/>
    </xf>
    <xf numFmtId="3" fontId="36" fillId="0" borderId="6" xfId="0" applyNumberFormat="1" applyFont="1" applyFill="1" applyBorder="1" applyAlignment="1">
      <alignment horizontal="right" vertical="center" wrapText="1"/>
    </xf>
    <xf numFmtId="3" fontId="37" fillId="0" borderId="6" xfId="0" applyNumberFormat="1" applyFont="1" applyFill="1" applyBorder="1" applyAlignment="1">
      <alignment horizontal="right" vertical="center" wrapText="1"/>
    </xf>
    <xf numFmtId="0" fontId="0" fillId="0" borderId="6" xfId="0" applyFill="1" applyBorder="1" applyAlignment="1">
      <alignment vertical="center" wrapText="1"/>
    </xf>
    <xf numFmtId="170" fontId="13" fillId="0" borderId="0" xfId="2" applyNumberFormat="1" applyFont="1" applyFill="1"/>
    <xf numFmtId="0" fontId="13" fillId="0" borderId="0" xfId="0" applyFont="1" applyFill="1"/>
    <xf numFmtId="0" fontId="0" fillId="0" borderId="0" xfId="0" applyFill="1"/>
    <xf numFmtId="3" fontId="23" fillId="7" borderId="1" xfId="0" applyNumberFormat="1" applyFont="1" applyFill="1" applyBorder="1" applyAlignment="1">
      <alignment horizontal="right" wrapText="1"/>
    </xf>
    <xf numFmtId="0" fontId="18" fillId="7" borderId="1" xfId="0" applyFont="1" applyFill="1" applyBorder="1" applyAlignment="1">
      <alignment horizontal="left" vertical="center" wrapText="1"/>
    </xf>
    <xf numFmtId="3" fontId="23" fillId="7" borderId="1" xfId="0" applyNumberFormat="1" applyFont="1" applyFill="1" applyBorder="1" applyAlignment="1">
      <alignment horizontal="right" vertical="center" wrapText="1"/>
    </xf>
    <xf numFmtId="0" fontId="28" fillId="0" borderId="0" xfId="0" applyFont="1" applyAlignment="1">
      <alignment vertical="center"/>
    </xf>
    <xf numFmtId="0" fontId="31" fillId="5" borderId="7" xfId="0" applyFont="1" applyFill="1" applyBorder="1" applyAlignment="1">
      <alignment vertical="center"/>
    </xf>
    <xf numFmtId="170" fontId="31" fillId="5" borderId="7" xfId="2" applyNumberFormat="1" applyFont="1" applyFill="1" applyBorder="1" applyAlignment="1">
      <alignment vertical="center"/>
    </xf>
    <xf numFmtId="0" fontId="32" fillId="5" borderId="7" xfId="0" applyFont="1" applyFill="1" applyBorder="1" applyAlignment="1">
      <alignment vertical="center"/>
    </xf>
    <xf numFmtId="0" fontId="33" fillId="5" borderId="7" xfId="0" applyFont="1" applyFill="1" applyBorder="1" applyAlignment="1">
      <alignment vertical="center" wrapText="1"/>
    </xf>
    <xf numFmtId="0" fontId="31" fillId="5" borderId="7" xfId="0" applyFont="1" applyFill="1" applyBorder="1" applyAlignment="1">
      <alignment vertical="center" wrapText="1"/>
    </xf>
    <xf numFmtId="0" fontId="31" fillId="5" borderId="6" xfId="0" applyFont="1" applyFill="1" applyBorder="1" applyAlignment="1">
      <alignment vertical="center"/>
    </xf>
    <xf numFmtId="170" fontId="31" fillId="5" borderId="6" xfId="2" applyNumberFormat="1" applyFont="1" applyFill="1" applyBorder="1" applyAlignment="1">
      <alignment vertical="center"/>
    </xf>
    <xf numFmtId="0" fontId="32" fillId="5" borderId="6" xfId="0" applyFont="1" applyFill="1" applyBorder="1" applyAlignment="1">
      <alignment vertical="center"/>
    </xf>
    <xf numFmtId="0" fontId="33" fillId="5" borderId="6" xfId="0" applyFont="1" applyFill="1" applyBorder="1" applyAlignment="1">
      <alignment vertical="center" wrapText="1"/>
    </xf>
    <xf numFmtId="0" fontId="31" fillId="5" borderId="6" xfId="0" applyFont="1" applyFill="1" applyBorder="1" applyAlignment="1">
      <alignment vertical="center" wrapText="1"/>
    </xf>
    <xf numFmtId="170" fontId="44" fillId="0" borderId="0" xfId="2" applyNumberFormat="1" applyFont="1" applyAlignment="1">
      <alignment vertical="center"/>
    </xf>
    <xf numFmtId="0" fontId="44" fillId="0" borderId="0" xfId="0" applyFont="1" applyAlignment="1">
      <alignment vertical="center"/>
    </xf>
    <xf numFmtId="3" fontId="6" fillId="0" borderId="0" xfId="0" applyNumberFormat="1" applyFont="1" applyAlignment="1"/>
    <xf numFmtId="3" fontId="17" fillId="0" borderId="0" xfId="0" applyNumberFormat="1" applyFont="1" applyAlignment="1"/>
    <xf numFmtId="3" fontId="23" fillId="0" borderId="15" xfId="0" applyNumberFormat="1" applyFont="1" applyFill="1" applyBorder="1" applyAlignment="1">
      <alignment wrapText="1"/>
    </xf>
    <xf numFmtId="3" fontId="23" fillId="0" borderId="16" xfId="0" applyNumberFormat="1" applyFont="1" applyFill="1" applyBorder="1" applyAlignment="1">
      <alignment wrapText="1"/>
    </xf>
    <xf numFmtId="3" fontId="23" fillId="0" borderId="10" xfId="0" applyNumberFormat="1" applyFont="1" applyFill="1" applyBorder="1" applyAlignment="1">
      <alignment wrapText="1"/>
    </xf>
    <xf numFmtId="0" fontId="0" fillId="0" borderId="0" xfId="0" applyBorder="1" applyAlignment="1"/>
    <xf numFmtId="0" fontId="0" fillId="0" borderId="0" xfId="0" applyAlignment="1">
      <alignment horizontal="center"/>
    </xf>
    <xf numFmtId="0" fontId="16" fillId="0" borderId="0" xfId="0" applyFont="1" applyBorder="1" applyAlignment="1"/>
    <xf numFmtId="166" fontId="53" fillId="0" borderId="0" xfId="0" applyNumberFormat="1" applyFont="1" applyBorder="1" applyAlignment="1">
      <alignment horizontal="center"/>
    </xf>
    <xf numFmtId="0" fontId="16" fillId="0" borderId="0" xfId="0" applyFont="1"/>
    <xf numFmtId="0" fontId="54" fillId="0" borderId="0" xfId="0" applyFont="1" applyAlignment="1">
      <alignment horizontal="center"/>
    </xf>
    <xf numFmtId="0" fontId="55" fillId="0" borderId="0" xfId="0" applyFont="1"/>
    <xf numFmtId="0" fontId="14" fillId="0" borderId="0" xfId="0" applyFont="1" applyAlignment="1"/>
    <xf numFmtId="0" fontId="0" fillId="0" borderId="0" xfId="0" applyAlignment="1"/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4" fillId="0" borderId="15" xfId="5" applyFont="1" applyBorder="1" applyAlignment="1">
      <alignment vertical="center"/>
    </xf>
    <xf numFmtId="0" fontId="50" fillId="0" borderId="1" xfId="5" applyFont="1" applyBorder="1" applyAlignment="1">
      <alignment vertical="center"/>
    </xf>
    <xf numFmtId="0" fontId="58" fillId="0" borderId="0" xfId="0" applyFont="1"/>
    <xf numFmtId="0" fontId="59" fillId="0" borderId="0" xfId="0" applyFont="1"/>
    <xf numFmtId="0" fontId="4" fillId="0" borderId="0" xfId="5" applyFont="1" applyBorder="1" applyAlignment="1">
      <alignment vertical="center"/>
    </xf>
    <xf numFmtId="0" fontId="50" fillId="0" borderId="0" xfId="5" applyFont="1" applyBorder="1" applyAlignment="1">
      <alignment vertical="center"/>
    </xf>
    <xf numFmtId="0" fontId="60" fillId="9" borderId="1" xfId="0" applyFont="1" applyFill="1" applyBorder="1" applyAlignment="1">
      <alignment horizontal="center" vertical="center"/>
    </xf>
    <xf numFmtId="0" fontId="60" fillId="9" borderId="1" xfId="0" applyFont="1" applyFill="1" applyBorder="1" applyAlignment="1">
      <alignment horizontal="center" vertical="center" wrapText="1"/>
    </xf>
    <xf numFmtId="0" fontId="61" fillId="9" borderId="1" xfId="0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center" vertical="center"/>
    </xf>
    <xf numFmtId="3" fontId="62" fillId="0" borderId="1" xfId="0" applyNumberFormat="1" applyFont="1" applyFill="1" applyBorder="1" applyAlignment="1">
      <alignment horizontal="left" vertical="center" wrapText="1"/>
    </xf>
    <xf numFmtId="0" fontId="24" fillId="0" borderId="1" xfId="6" applyFont="1" applyFill="1" applyBorder="1" applyAlignment="1">
      <alignment horizontal="center" vertical="center" wrapText="1"/>
    </xf>
    <xf numFmtId="3" fontId="63" fillId="0" borderId="1" xfId="0" applyNumberFormat="1" applyFont="1" applyFill="1" applyBorder="1" applyAlignment="1">
      <alignment horizontal="center" vertical="center"/>
    </xf>
    <xf numFmtId="3" fontId="36" fillId="0" borderId="1" xfId="0" applyNumberFormat="1" applyFont="1" applyFill="1" applyBorder="1" applyAlignment="1">
      <alignment horizontal="right" vertical="center" wrapText="1"/>
    </xf>
    <xf numFmtId="3" fontId="64" fillId="0" borderId="1" xfId="0" applyNumberFormat="1" applyFont="1" applyFill="1" applyBorder="1" applyAlignment="1">
      <alignment horizontal="center" vertical="center" wrapText="1"/>
    </xf>
    <xf numFmtId="3" fontId="65" fillId="0" borderId="1" xfId="0" applyNumberFormat="1" applyFont="1" applyFill="1" applyBorder="1"/>
    <xf numFmtId="3" fontId="18" fillId="0" borderId="1" xfId="4" applyNumberFormat="1" applyFont="1" applyFill="1" applyBorder="1" applyAlignment="1">
      <alignment horizontal="right" vertical="center" wrapText="1"/>
    </xf>
    <xf numFmtId="0" fontId="0" fillId="0" borderId="1" xfId="0" applyFill="1" applyBorder="1"/>
    <xf numFmtId="3" fontId="24" fillId="0" borderId="1" xfId="6" applyNumberFormat="1" applyFont="1" applyFill="1" applyBorder="1" applyAlignment="1">
      <alignment horizontal="center" vertical="center" wrapText="1"/>
    </xf>
    <xf numFmtId="3" fontId="24" fillId="0" borderId="1" xfId="7" applyNumberFormat="1" applyFont="1" applyFill="1" applyBorder="1" applyAlignment="1">
      <alignment horizontal="center" vertical="center" wrapText="1"/>
    </xf>
    <xf numFmtId="3" fontId="24" fillId="0" borderId="1" xfId="0" applyNumberFormat="1" applyFont="1" applyFill="1" applyBorder="1" applyAlignment="1">
      <alignment horizontal="right" wrapText="1"/>
    </xf>
    <xf numFmtId="3" fontId="24" fillId="0" borderId="6" xfId="0" applyNumberFormat="1" applyFont="1" applyFill="1" applyBorder="1" applyAlignment="1">
      <alignment horizontal="right" wrapText="1"/>
    </xf>
    <xf numFmtId="3" fontId="66" fillId="0" borderId="1" xfId="0" applyNumberFormat="1" applyFont="1" applyFill="1" applyBorder="1" applyAlignment="1">
      <alignment horizontal="center" vertical="center"/>
    </xf>
    <xf numFmtId="0" fontId="24" fillId="0" borderId="1" xfId="6" applyFont="1" applyFill="1" applyBorder="1" applyAlignment="1">
      <alignment horizontal="center" vertical="center"/>
    </xf>
    <xf numFmtId="0" fontId="24" fillId="0" borderId="15" xfId="6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/>
    </xf>
    <xf numFmtId="3" fontId="24" fillId="0" borderId="1" xfId="0" applyNumberFormat="1" applyFont="1" applyFill="1" applyBorder="1" applyAlignment="1">
      <alignment horizontal="right" vertical="center" wrapText="1"/>
    </xf>
    <xf numFmtId="0" fontId="24" fillId="0" borderId="15" xfId="6" applyFont="1" applyFill="1" applyBorder="1" applyAlignment="1">
      <alignment horizontal="center" wrapText="1"/>
    </xf>
    <xf numFmtId="3" fontId="18" fillId="0" borderId="1" xfId="4" applyNumberFormat="1" applyFont="1" applyFill="1" applyBorder="1" applyAlignment="1">
      <alignment horizontal="left" vertical="center" wrapText="1"/>
    </xf>
    <xf numFmtId="3" fontId="18" fillId="0" borderId="15" xfId="4" applyNumberFormat="1" applyFont="1" applyFill="1" applyBorder="1" applyAlignment="1">
      <alignment horizontal="left" vertical="center" wrapText="1"/>
    </xf>
    <xf numFmtId="0" fontId="14" fillId="9" borderId="15" xfId="0" applyFont="1" applyFill="1" applyBorder="1" applyAlignment="1">
      <alignment horizontal="center"/>
    </xf>
    <xf numFmtId="3" fontId="19" fillId="9" borderId="16" xfId="0" applyNumberFormat="1" applyFont="1" applyFill="1" applyBorder="1" applyAlignment="1">
      <alignment horizontal="center" wrapText="1"/>
    </xf>
    <xf numFmtId="3" fontId="19" fillId="9" borderId="16" xfId="0" applyNumberFormat="1" applyFont="1" applyFill="1" applyBorder="1" applyAlignment="1">
      <alignment horizontal="left"/>
    </xf>
    <xf numFmtId="3" fontId="14" fillId="9" borderId="16" xfId="0" applyNumberFormat="1" applyFont="1" applyFill="1" applyBorder="1" applyAlignment="1">
      <alignment horizontal="right"/>
    </xf>
    <xf numFmtId="3" fontId="67" fillId="9" borderId="1" xfId="0" applyNumberFormat="1" applyFont="1" applyFill="1" applyBorder="1"/>
    <xf numFmtId="3" fontId="67" fillId="9" borderId="1" xfId="0" applyNumberFormat="1" applyFont="1" applyFill="1" applyBorder="1" applyAlignment="1">
      <alignment horizontal="center"/>
    </xf>
    <xf numFmtId="3" fontId="65" fillId="9" borderId="1" xfId="0" applyNumberFormat="1" applyFont="1" applyFill="1" applyBorder="1"/>
    <xf numFmtId="0" fontId="0" fillId="0" borderId="13" xfId="0" applyBorder="1"/>
    <xf numFmtId="0" fontId="63" fillId="0" borderId="0" xfId="0" applyFont="1"/>
    <xf numFmtId="0" fontId="67" fillId="0" borderId="0" xfId="0" applyFont="1"/>
    <xf numFmtId="0" fontId="63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171" fontId="55" fillId="0" borderId="0" xfId="0" applyNumberFormat="1" applyFont="1"/>
    <xf numFmtId="0" fontId="1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9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3" fontId="17" fillId="0" borderId="0" xfId="0" applyNumberFormat="1" applyFont="1" applyAlignment="1">
      <alignment horizontal="center"/>
    </xf>
    <xf numFmtId="0" fontId="50" fillId="0" borderId="0" xfId="0" applyFont="1"/>
    <xf numFmtId="3" fontId="70" fillId="0" borderId="0" xfId="0" applyNumberFormat="1" applyFont="1" applyAlignment="1">
      <alignment horizontal="center"/>
    </xf>
    <xf numFmtId="3" fontId="7" fillId="3" borderId="0" xfId="0" applyNumberFormat="1" applyFont="1" applyFill="1"/>
    <xf numFmtId="3" fontId="71" fillId="0" borderId="0" xfId="0" applyNumberFormat="1" applyFont="1"/>
    <xf numFmtId="3" fontId="71" fillId="3" borderId="0" xfId="0" applyNumberFormat="1" applyFont="1" applyFill="1"/>
    <xf numFmtId="3" fontId="6" fillId="0" borderId="0" xfId="0" applyNumberFormat="1" applyFont="1" applyAlignment="1">
      <alignment horizontal="center"/>
    </xf>
    <xf numFmtId="3" fontId="72" fillId="0" borderId="0" xfId="0" applyNumberFormat="1" applyFont="1"/>
    <xf numFmtId="3" fontId="72" fillId="3" borderId="0" xfId="0" applyNumberFormat="1" applyFont="1" applyFill="1"/>
    <xf numFmtId="0" fontId="6" fillId="0" borderId="0" xfId="0" applyFont="1" applyBorder="1" applyAlignment="1"/>
    <xf numFmtId="0" fontId="73" fillId="0" borderId="0" xfId="0" applyFont="1" applyBorder="1" applyAlignment="1"/>
    <xf numFmtId="0" fontId="74" fillId="0" borderId="0" xfId="3" applyNumberFormat="1" applyFont="1" applyBorder="1" applyAlignment="1"/>
    <xf numFmtId="0" fontId="73" fillId="0" borderId="0" xfId="0" applyNumberFormat="1" applyFont="1"/>
    <xf numFmtId="0" fontId="75" fillId="8" borderId="7" xfId="0" applyFont="1" applyFill="1" applyBorder="1" applyAlignment="1">
      <alignment horizontal="center" vertical="center" wrapText="1"/>
    </xf>
    <xf numFmtId="0" fontId="75" fillId="8" borderId="1" xfId="0" applyFont="1" applyFill="1" applyBorder="1" applyAlignment="1">
      <alignment horizontal="center" vertical="center" wrapText="1"/>
    </xf>
    <xf numFmtId="169" fontId="75" fillId="8" borderId="1" xfId="2" applyNumberFormat="1" applyFont="1" applyFill="1" applyBorder="1" applyAlignment="1">
      <alignment horizontal="center" vertical="center"/>
    </xf>
    <xf numFmtId="0" fontId="75" fillId="8" borderId="1" xfId="0" applyNumberFormat="1" applyFont="1" applyFill="1" applyBorder="1" applyAlignment="1">
      <alignment horizontal="center" vertical="center"/>
    </xf>
    <xf numFmtId="0" fontId="75" fillId="8" borderId="7" xfId="0" applyNumberFormat="1" applyFont="1" applyFill="1" applyBorder="1" applyAlignment="1">
      <alignment horizontal="center" vertical="center"/>
    </xf>
    <xf numFmtId="0" fontId="75" fillId="8" borderId="1" xfId="0" applyNumberFormat="1" applyFont="1" applyFill="1" applyBorder="1" applyAlignment="1">
      <alignment horizontal="center" vertical="center" wrapText="1"/>
    </xf>
    <xf numFmtId="0" fontId="76" fillId="8" borderId="1" xfId="0" applyNumberFormat="1" applyFont="1" applyFill="1" applyBorder="1" applyAlignment="1">
      <alignment horizontal="center" vertical="center" wrapText="1"/>
    </xf>
    <xf numFmtId="168" fontId="77" fillId="10" borderId="1" xfId="2" applyNumberFormat="1" applyFont="1" applyFill="1" applyBorder="1" applyAlignment="1">
      <alignment horizontal="center"/>
    </xf>
    <xf numFmtId="168" fontId="77" fillId="10" borderId="1" xfId="2" applyNumberFormat="1" applyFont="1" applyFill="1" applyBorder="1" applyAlignment="1">
      <alignment horizontal="right"/>
    </xf>
    <xf numFmtId="0" fontId="78" fillId="0" borderId="0" xfId="0" applyNumberFormat="1" applyFont="1"/>
    <xf numFmtId="3" fontId="78" fillId="0" borderId="0" xfId="0" applyNumberFormat="1" applyFont="1"/>
    <xf numFmtId="0" fontId="78" fillId="0" borderId="0" xfId="0" applyFont="1"/>
    <xf numFmtId="168" fontId="3" fillId="3" borderId="1" xfId="2" applyNumberFormat="1" applyFont="1" applyFill="1" applyBorder="1" applyAlignment="1">
      <alignment horizontal="center"/>
    </xf>
    <xf numFmtId="168" fontId="3" fillId="3" borderId="1" xfId="2" applyNumberFormat="1" applyFont="1" applyFill="1" applyBorder="1" applyAlignment="1">
      <alignment horizontal="right"/>
    </xf>
    <xf numFmtId="168" fontId="5" fillId="3" borderId="1" xfId="2" applyNumberFormat="1" applyFont="1" applyFill="1" applyBorder="1" applyAlignment="1"/>
    <xf numFmtId="0" fontId="3" fillId="3" borderId="0" xfId="0" applyNumberFormat="1" applyFont="1" applyFill="1"/>
    <xf numFmtId="3" fontId="3" fillId="3" borderId="0" xfId="0" applyNumberFormat="1" applyFont="1" applyFill="1"/>
    <xf numFmtId="0" fontId="3" fillId="3" borderId="0" xfId="0" applyFont="1" applyFill="1"/>
    <xf numFmtId="166" fontId="3" fillId="3" borderId="0" xfId="0" applyNumberFormat="1" applyFont="1" applyFill="1"/>
    <xf numFmtId="168" fontId="3" fillId="3" borderId="1" xfId="2" applyNumberFormat="1" applyFont="1" applyFill="1" applyBorder="1" applyAlignment="1"/>
    <xf numFmtId="166" fontId="5" fillId="3" borderId="1" xfId="0" applyNumberFormat="1" applyFont="1" applyFill="1" applyBorder="1" applyAlignment="1">
      <alignment horizontal="center" vertical="center" wrapText="1"/>
    </xf>
    <xf numFmtId="166" fontId="25" fillId="3" borderId="1" xfId="0" applyNumberFormat="1" applyFont="1" applyFill="1" applyBorder="1" applyAlignment="1">
      <alignment horizontal="center" vertical="center" wrapText="1"/>
    </xf>
    <xf numFmtId="3" fontId="21" fillId="3" borderId="1" xfId="0" applyNumberFormat="1" applyFont="1" applyFill="1" applyBorder="1" applyAlignment="1">
      <alignment horizontal="left" vertical="center"/>
    </xf>
    <xf numFmtId="168" fontId="74" fillId="3" borderId="1" xfId="2" applyNumberFormat="1" applyFont="1" applyFill="1" applyBorder="1" applyAlignment="1">
      <alignment horizontal="center" vertical="center" wrapText="1"/>
    </xf>
    <xf numFmtId="168" fontId="3" fillId="3" borderId="6" xfId="2" applyNumberFormat="1" applyFont="1" applyFill="1" applyBorder="1" applyAlignment="1">
      <alignment horizontal="center"/>
    </xf>
    <xf numFmtId="3" fontId="21" fillId="3" borderId="1" xfId="0" applyNumberFormat="1" applyFont="1" applyFill="1" applyBorder="1" applyAlignment="1">
      <alignment horizontal="justify" vertical="center"/>
    </xf>
    <xf numFmtId="166" fontId="25" fillId="3" borderId="1" xfId="3" applyNumberFormat="1" applyFont="1" applyFill="1" applyBorder="1" applyAlignment="1">
      <alignment horizontal="center" vertical="center" wrapText="1"/>
    </xf>
    <xf numFmtId="166" fontId="25" fillId="3" borderId="3" xfId="0" applyNumberFormat="1" applyFont="1" applyFill="1" applyBorder="1" applyAlignment="1">
      <alignment horizontal="center" vertical="center" wrapText="1"/>
    </xf>
    <xf numFmtId="3" fontId="21" fillId="3" borderId="3" xfId="0" applyNumberFormat="1" applyFont="1" applyFill="1" applyBorder="1" applyAlignment="1">
      <alignment horizontal="justify" vertical="center"/>
    </xf>
    <xf numFmtId="0" fontId="3" fillId="3" borderId="3" xfId="0" applyFont="1" applyFill="1" applyBorder="1" applyAlignment="1">
      <alignment horizontal="center"/>
    </xf>
    <xf numFmtId="168" fontId="3" fillId="3" borderId="3" xfId="2" applyNumberFormat="1" applyFont="1" applyFill="1" applyBorder="1" applyAlignment="1">
      <alignment horizontal="center"/>
    </xf>
    <xf numFmtId="168" fontId="74" fillId="3" borderId="3" xfId="2" applyNumberFormat="1" applyFont="1" applyFill="1" applyBorder="1" applyAlignment="1">
      <alignment horizontal="center" vertical="center" wrapText="1"/>
    </xf>
    <xf numFmtId="0" fontId="3" fillId="3" borderId="14" xfId="0" applyNumberFormat="1" applyFont="1" applyFill="1" applyBorder="1"/>
    <xf numFmtId="3" fontId="3" fillId="3" borderId="14" xfId="0" applyNumberFormat="1" applyFont="1" applyFill="1" applyBorder="1"/>
    <xf numFmtId="0" fontId="3" fillId="3" borderId="14" xfId="0" applyFont="1" applyFill="1" applyBorder="1"/>
    <xf numFmtId="166" fontId="25" fillId="3" borderId="6" xfId="0" applyNumberFormat="1" applyFont="1" applyFill="1" applyBorder="1" applyAlignment="1">
      <alignment horizontal="center" vertical="center" wrapText="1"/>
    </xf>
    <xf numFmtId="3" fontId="7" fillId="3" borderId="6" xfId="0" applyNumberFormat="1" applyFont="1" applyFill="1" applyBorder="1" applyAlignment="1">
      <alignment horizontal="left" vertical="center"/>
    </xf>
    <xf numFmtId="168" fontId="74" fillId="3" borderId="6" xfId="2" applyNumberFormat="1" applyFont="1" applyFill="1" applyBorder="1" applyAlignment="1">
      <alignment horizontal="center" vertical="center" wrapText="1"/>
    </xf>
    <xf numFmtId="166" fontId="5" fillId="3" borderId="3" xfId="0" applyNumberFormat="1" applyFont="1" applyFill="1" applyBorder="1" applyAlignment="1">
      <alignment horizontal="center" vertical="center" wrapText="1"/>
    </xf>
    <xf numFmtId="3" fontId="20" fillId="3" borderId="3" xfId="0" applyNumberFormat="1" applyFont="1" applyFill="1" applyBorder="1" applyAlignment="1">
      <alignment horizontal="justify" vertical="center"/>
    </xf>
    <xf numFmtId="3" fontId="7" fillId="3" borderId="3" xfId="0" applyNumberFormat="1" applyFont="1" applyFill="1" applyBorder="1" applyAlignment="1">
      <alignment horizontal="justify" vertical="center"/>
    </xf>
    <xf numFmtId="166" fontId="25" fillId="3" borderId="6" xfId="3" applyNumberFormat="1" applyFont="1" applyFill="1" applyBorder="1" applyAlignment="1">
      <alignment horizontal="center" vertical="center" wrapText="1"/>
    </xf>
    <xf numFmtId="3" fontId="7" fillId="3" borderId="6" xfId="0" applyNumberFormat="1" applyFont="1" applyFill="1" applyBorder="1" applyAlignment="1">
      <alignment horizontal="justify" vertical="center"/>
    </xf>
    <xf numFmtId="0" fontId="3" fillId="3" borderId="7" xfId="0" applyFont="1" applyFill="1" applyBorder="1" applyAlignment="1">
      <alignment horizontal="center"/>
    </xf>
    <xf numFmtId="168" fontId="3" fillId="3" borderId="7" xfId="2" applyNumberFormat="1" applyFont="1" applyFill="1" applyBorder="1" applyAlignment="1">
      <alignment horizontal="center"/>
    </xf>
    <xf numFmtId="0" fontId="3" fillId="3" borderId="0" xfId="0" applyNumberFormat="1" applyFont="1" applyFill="1" applyBorder="1"/>
    <xf numFmtId="3" fontId="3" fillId="3" borderId="0" xfId="0" applyNumberFormat="1" applyFont="1" applyFill="1" applyBorder="1"/>
    <xf numFmtId="0" fontId="3" fillId="3" borderId="0" xfId="0" applyFont="1" applyFill="1" applyBorder="1"/>
    <xf numFmtId="0" fontId="3" fillId="3" borderId="1" xfId="0" applyNumberFormat="1" applyFont="1" applyFill="1" applyBorder="1"/>
    <xf numFmtId="3" fontId="3" fillId="3" borderId="1" xfId="0" applyNumberFormat="1" applyFont="1" applyFill="1" applyBorder="1"/>
    <xf numFmtId="0" fontId="3" fillId="3" borderId="1" xfId="0" applyFont="1" applyFill="1" applyBorder="1"/>
    <xf numFmtId="166" fontId="5" fillId="3" borderId="4" xfId="0" applyNumberFormat="1" applyFont="1" applyFill="1" applyBorder="1" applyAlignment="1">
      <alignment horizontal="center" vertical="center" wrapText="1"/>
    </xf>
    <xf numFmtId="166" fontId="25" fillId="3" borderId="4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/>
    </xf>
    <xf numFmtId="3" fontId="21" fillId="3" borderId="4" xfId="0" applyNumberFormat="1" applyFont="1" applyFill="1" applyBorder="1" applyAlignment="1">
      <alignment horizontal="justify" vertical="center"/>
    </xf>
    <xf numFmtId="0" fontId="3" fillId="3" borderId="4" xfId="0" applyFont="1" applyFill="1" applyBorder="1" applyAlignment="1">
      <alignment horizontal="center"/>
    </xf>
    <xf numFmtId="168" fontId="3" fillId="3" borderId="4" xfId="2" applyNumberFormat="1" applyFont="1" applyFill="1" applyBorder="1" applyAlignment="1">
      <alignment horizontal="center"/>
    </xf>
    <xf numFmtId="168" fontId="74" fillId="3" borderId="4" xfId="2" applyNumberFormat="1" applyFont="1" applyFill="1" applyBorder="1" applyAlignment="1">
      <alignment horizontal="center" vertical="center" wrapText="1"/>
    </xf>
    <xf numFmtId="168" fontId="3" fillId="3" borderId="7" xfId="2" applyNumberFormat="1" applyFont="1" applyFill="1" applyBorder="1" applyAlignment="1">
      <alignment horizontal="right"/>
    </xf>
    <xf numFmtId="168" fontId="5" fillId="3" borderId="7" xfId="2" applyNumberFormat="1" applyFont="1" applyFill="1" applyBorder="1" applyAlignment="1"/>
    <xf numFmtId="166" fontId="5" fillId="3" borderId="7" xfId="0" applyNumberFormat="1" applyFont="1" applyFill="1" applyBorder="1" applyAlignment="1">
      <alignment horizontal="center" vertical="center" wrapText="1"/>
    </xf>
    <xf numFmtId="166" fontId="25" fillId="3" borderId="7" xfId="0" applyNumberFormat="1" applyFont="1" applyFill="1" applyBorder="1" applyAlignment="1">
      <alignment horizontal="center" vertical="center" wrapText="1"/>
    </xf>
    <xf numFmtId="168" fontId="74" fillId="3" borderId="7" xfId="2" applyNumberFormat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/>
    </xf>
    <xf numFmtId="168" fontId="3" fillId="3" borderId="6" xfId="2" applyNumberFormat="1" applyFont="1" applyFill="1" applyBorder="1" applyAlignment="1">
      <alignment horizontal="right"/>
    </xf>
    <xf numFmtId="168" fontId="5" fillId="3" borderId="6" xfId="2" applyNumberFormat="1" applyFont="1" applyFill="1" applyBorder="1" applyAlignment="1"/>
    <xf numFmtId="168" fontId="7" fillId="3" borderId="6" xfId="2" applyNumberFormat="1" applyFont="1" applyFill="1" applyBorder="1" applyAlignment="1">
      <alignment horizontal="center"/>
    </xf>
    <xf numFmtId="168" fontId="7" fillId="3" borderId="1" xfId="2" applyNumberFormat="1" applyFont="1" applyFill="1" applyBorder="1" applyAlignment="1">
      <alignment horizontal="center"/>
    </xf>
    <xf numFmtId="168" fontId="7" fillId="3" borderId="3" xfId="2" applyNumberFormat="1" applyFont="1" applyFill="1" applyBorder="1" applyAlignment="1">
      <alignment horizontal="center"/>
    </xf>
    <xf numFmtId="0" fontId="3" fillId="3" borderId="17" xfId="0" applyNumberFormat="1" applyFont="1" applyFill="1" applyBorder="1"/>
    <xf numFmtId="3" fontId="3" fillId="3" borderId="17" xfId="0" applyNumberFormat="1" applyFont="1" applyFill="1" applyBorder="1"/>
    <xf numFmtId="0" fontId="3" fillId="3" borderId="17" xfId="0" applyFont="1" applyFill="1" applyBorder="1"/>
    <xf numFmtId="166" fontId="5" fillId="3" borderId="6" xfId="0" applyNumberFormat="1" applyFont="1" applyFill="1" applyBorder="1" applyAlignment="1">
      <alignment horizontal="center" vertical="center" wrapText="1"/>
    </xf>
    <xf numFmtId="3" fontId="3" fillId="3" borderId="6" xfId="2" applyNumberFormat="1" applyFont="1" applyFill="1" applyBorder="1" applyAlignment="1">
      <alignment horizontal="center" vertical="center" wrapText="1"/>
    </xf>
    <xf numFmtId="3" fontId="3" fillId="3" borderId="1" xfId="2" applyNumberFormat="1" applyFont="1" applyFill="1" applyBorder="1" applyAlignment="1">
      <alignment horizontal="center" vertical="center" wrapText="1"/>
    </xf>
    <xf numFmtId="168" fontId="74" fillId="3" borderId="1" xfId="2" applyNumberFormat="1" applyFont="1" applyFill="1" applyBorder="1" applyAlignment="1">
      <alignment horizontal="center" vertical="center" wrapText="1"/>
    </xf>
    <xf numFmtId="168" fontId="74" fillId="3" borderId="6" xfId="2" applyNumberFormat="1" applyFont="1" applyFill="1" applyBorder="1" applyAlignment="1">
      <alignment horizontal="center" vertical="center" wrapText="1"/>
    </xf>
    <xf numFmtId="166" fontId="5" fillId="3" borderId="7" xfId="0" applyNumberFormat="1" applyFont="1" applyFill="1" applyBorder="1" applyAlignment="1">
      <alignment horizontal="center" vertical="center" wrapText="1"/>
    </xf>
    <xf numFmtId="166" fontId="5" fillId="3" borderId="1" xfId="0" applyNumberFormat="1" applyFont="1" applyFill="1" applyBorder="1" applyAlignment="1">
      <alignment horizontal="center" vertical="center" wrapText="1"/>
    </xf>
    <xf numFmtId="166" fontId="25" fillId="3" borderId="1" xfId="0" applyNumberFormat="1" applyFont="1" applyFill="1" applyBorder="1" applyAlignment="1">
      <alignment horizontal="center" vertical="center" wrapText="1"/>
    </xf>
    <xf numFmtId="166" fontId="25" fillId="3" borderId="6" xfId="3" applyNumberFormat="1" applyFont="1" applyFill="1" applyBorder="1" applyAlignment="1">
      <alignment horizontal="center" vertical="center" wrapText="1"/>
    </xf>
    <xf numFmtId="168" fontId="3" fillId="3" borderId="1" xfId="2" applyNumberFormat="1" applyFont="1" applyFill="1" applyBorder="1" applyAlignment="1">
      <alignment horizontal="right" indent="2"/>
    </xf>
    <xf numFmtId="168" fontId="3" fillId="3" borderId="1" xfId="2" applyNumberFormat="1" applyFont="1" applyFill="1" applyBorder="1" applyAlignment="1">
      <alignment horizontal="left" indent="1"/>
    </xf>
    <xf numFmtId="0" fontId="60" fillId="3" borderId="1" xfId="0" applyFont="1" applyFill="1" applyBorder="1" applyAlignment="1">
      <alignment horizontal="center" vertical="center"/>
    </xf>
    <xf numFmtId="172" fontId="80" fillId="0" borderId="1" xfId="2" applyNumberFormat="1" applyFont="1" applyFill="1" applyBorder="1" applyAlignment="1">
      <alignment horizontal="center" vertical="center" wrapText="1"/>
    </xf>
    <xf numFmtId="172" fontId="80" fillId="0" borderId="1" xfId="2" applyNumberFormat="1" applyFont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/>
    </xf>
    <xf numFmtId="170" fontId="20" fillId="3" borderId="1" xfId="2" applyNumberFormat="1" applyFont="1" applyFill="1" applyBorder="1" applyAlignment="1">
      <alignment horizontal="center" vertical="center" wrapText="1"/>
    </xf>
    <xf numFmtId="3" fontId="21" fillId="3" borderId="1" xfId="0" applyNumberFormat="1" applyFont="1" applyFill="1" applyBorder="1" applyAlignment="1">
      <alignment horizontal="center" vertical="center"/>
    </xf>
    <xf numFmtId="3" fontId="7" fillId="3" borderId="6" xfId="0" applyNumberFormat="1" applyFont="1" applyFill="1" applyBorder="1" applyAlignment="1">
      <alignment horizontal="center" vertical="center"/>
    </xf>
    <xf numFmtId="170" fontId="20" fillId="3" borderId="3" xfId="2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vertical="center"/>
    </xf>
    <xf numFmtId="3" fontId="2" fillId="3" borderId="1" xfId="0" applyNumberFormat="1" applyFont="1" applyFill="1" applyBorder="1" applyAlignment="1">
      <alignment vertical="center" wrapText="1"/>
    </xf>
    <xf numFmtId="0" fontId="81" fillId="3" borderId="1" xfId="0" applyFont="1" applyFill="1" applyBorder="1" applyAlignment="1">
      <alignment horizontal="left" vertical="center" wrapText="1"/>
    </xf>
    <xf numFmtId="3" fontId="2" fillId="3" borderId="1" xfId="0" applyNumberFormat="1" applyFont="1" applyFill="1" applyBorder="1" applyAlignment="1">
      <alignment horizontal="center" vertical="center"/>
    </xf>
    <xf numFmtId="166" fontId="79" fillId="10" borderId="15" xfId="0" applyNumberFormat="1" applyFont="1" applyFill="1" applyBorder="1" applyAlignment="1">
      <alignment horizontal="right"/>
    </xf>
    <xf numFmtId="166" fontId="79" fillId="10" borderId="16" xfId="0" applyNumberFormat="1" applyFont="1" applyFill="1" applyBorder="1" applyAlignment="1">
      <alignment horizontal="right"/>
    </xf>
    <xf numFmtId="166" fontId="79" fillId="10" borderId="10" xfId="0" applyNumberFormat="1" applyFont="1" applyFill="1" applyBorder="1" applyAlignment="1">
      <alignment horizontal="right"/>
    </xf>
    <xf numFmtId="0" fontId="20" fillId="3" borderId="7" xfId="0" applyFont="1" applyFill="1" applyBorder="1" applyAlignment="1">
      <alignment horizontal="left" vertical="center" wrapText="1"/>
    </xf>
    <xf numFmtId="0" fontId="20" fillId="3" borderId="9" xfId="0" applyFont="1" applyFill="1" applyBorder="1" applyAlignment="1">
      <alignment horizontal="left" vertical="center" wrapText="1"/>
    </xf>
    <xf numFmtId="0" fontId="20" fillId="3" borderId="6" xfId="0" applyFont="1" applyFill="1" applyBorder="1" applyAlignment="1">
      <alignment horizontal="left" vertical="center" wrapText="1"/>
    </xf>
    <xf numFmtId="170" fontId="20" fillId="3" borderId="7" xfId="2" applyNumberFormat="1" applyFont="1" applyFill="1" applyBorder="1" applyAlignment="1">
      <alignment horizontal="center" vertical="center" wrapText="1"/>
    </xf>
    <xf numFmtId="170" fontId="20" fillId="3" borderId="9" xfId="2" applyNumberFormat="1" applyFont="1" applyFill="1" applyBorder="1" applyAlignment="1">
      <alignment horizontal="center" vertical="center" wrapText="1"/>
    </xf>
    <xf numFmtId="170" fontId="20" fillId="3" borderId="6" xfId="2" applyNumberFormat="1" applyFont="1" applyFill="1" applyBorder="1" applyAlignment="1">
      <alignment horizontal="center" vertical="center" wrapText="1"/>
    </xf>
    <xf numFmtId="166" fontId="5" fillId="3" borderId="9" xfId="0" applyNumberFormat="1" applyFont="1" applyFill="1" applyBorder="1" applyAlignment="1">
      <alignment horizontal="center" vertical="center" wrapText="1"/>
    </xf>
    <xf numFmtId="166" fontId="5" fillId="3" borderId="6" xfId="0" applyNumberFormat="1" applyFont="1" applyFill="1" applyBorder="1" applyAlignment="1">
      <alignment horizontal="center" vertical="center" wrapText="1"/>
    </xf>
    <xf numFmtId="166" fontId="25" fillId="3" borderId="7" xfId="0" applyNumberFormat="1" applyFont="1" applyFill="1" applyBorder="1" applyAlignment="1">
      <alignment horizontal="center" vertical="center" wrapText="1"/>
    </xf>
    <xf numFmtId="166" fontId="25" fillId="3" borderId="9" xfId="0" applyNumberFormat="1" applyFont="1" applyFill="1" applyBorder="1" applyAlignment="1">
      <alignment horizontal="center" vertical="center" wrapText="1"/>
    </xf>
    <xf numFmtId="166" fontId="25" fillId="3" borderId="6" xfId="0" applyNumberFormat="1" applyFont="1" applyFill="1" applyBorder="1" applyAlignment="1">
      <alignment horizontal="center" vertical="center" wrapText="1"/>
    </xf>
    <xf numFmtId="166" fontId="5" fillId="3" borderId="7" xfId="0" applyNumberFormat="1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left" vertical="center" wrapText="1"/>
    </xf>
    <xf numFmtId="3" fontId="21" fillId="3" borderId="7" xfId="0" applyNumberFormat="1" applyFont="1" applyFill="1" applyBorder="1" applyAlignment="1">
      <alignment horizontal="center" vertical="center" wrapText="1"/>
    </xf>
    <xf numFmtId="3" fontId="21" fillId="3" borderId="9" xfId="0" applyNumberFormat="1" applyFont="1" applyFill="1" applyBorder="1" applyAlignment="1">
      <alignment horizontal="center" vertical="center" wrapText="1"/>
    </xf>
    <xf numFmtId="3" fontId="21" fillId="3" borderId="4" xfId="0" applyNumberFormat="1" applyFont="1" applyFill="1" applyBorder="1" applyAlignment="1">
      <alignment horizontal="center" vertical="center" wrapText="1"/>
    </xf>
    <xf numFmtId="166" fontId="25" fillId="3" borderId="4" xfId="0" applyNumberFormat="1" applyFont="1" applyFill="1" applyBorder="1" applyAlignment="1">
      <alignment horizontal="center" vertical="center" wrapText="1"/>
    </xf>
    <xf numFmtId="170" fontId="20" fillId="3" borderId="8" xfId="2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left" vertical="center"/>
    </xf>
    <xf numFmtId="3" fontId="7" fillId="3" borderId="6" xfId="0" applyNumberFormat="1" applyFont="1" applyFill="1" applyBorder="1" applyAlignment="1">
      <alignment horizontal="left" vertical="center"/>
    </xf>
    <xf numFmtId="166" fontId="5" fillId="3" borderId="1" xfId="0" applyNumberFormat="1" applyFont="1" applyFill="1" applyBorder="1" applyAlignment="1">
      <alignment horizontal="center" vertical="center" wrapText="1"/>
    </xf>
    <xf numFmtId="166" fontId="25" fillId="3" borderId="1" xfId="3" applyNumberFormat="1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left" vertical="center" wrapText="1"/>
    </xf>
    <xf numFmtId="166" fontId="5" fillId="3" borderId="5" xfId="0" applyNumberFormat="1" applyFont="1" applyFill="1" applyBorder="1" applyAlignment="1">
      <alignment horizontal="center" vertical="center" wrapText="1"/>
    </xf>
    <xf numFmtId="166" fontId="5" fillId="3" borderId="3" xfId="0" applyNumberFormat="1" applyFont="1" applyFill="1" applyBorder="1" applyAlignment="1">
      <alignment horizontal="center" vertical="center" wrapText="1"/>
    </xf>
    <xf numFmtId="166" fontId="25" fillId="3" borderId="5" xfId="0" applyNumberFormat="1" applyFont="1" applyFill="1" applyBorder="1" applyAlignment="1">
      <alignment horizontal="center" vertical="center" wrapText="1"/>
    </xf>
    <xf numFmtId="166" fontId="25" fillId="3" borderId="3" xfId="0" applyNumberFormat="1" applyFont="1" applyFill="1" applyBorder="1" applyAlignment="1">
      <alignment horizontal="center" vertical="center" wrapText="1"/>
    </xf>
    <xf numFmtId="166" fontId="25" fillId="3" borderId="3" xfId="3" applyNumberFormat="1" applyFont="1" applyFill="1" applyBorder="1" applyAlignment="1">
      <alignment horizontal="center" vertical="center" wrapText="1"/>
    </xf>
    <xf numFmtId="3" fontId="7" fillId="3" borderId="7" xfId="0" applyNumberFormat="1" applyFont="1" applyFill="1" applyBorder="1" applyAlignment="1">
      <alignment horizontal="left" vertical="center"/>
    </xf>
    <xf numFmtId="3" fontId="7" fillId="3" borderId="4" xfId="0" applyNumberFormat="1" applyFont="1" applyFill="1" applyBorder="1" applyAlignment="1">
      <alignment horizontal="left" vertical="center"/>
    </xf>
    <xf numFmtId="170" fontId="20" fillId="3" borderId="1" xfId="2" applyNumberFormat="1" applyFont="1" applyFill="1" applyBorder="1" applyAlignment="1">
      <alignment horizontal="center" vertical="center" wrapText="1"/>
    </xf>
    <xf numFmtId="170" fontId="20" fillId="3" borderId="3" xfId="2" applyNumberFormat="1" applyFont="1" applyFill="1" applyBorder="1" applyAlignment="1">
      <alignment horizontal="center" vertical="center" wrapText="1"/>
    </xf>
    <xf numFmtId="3" fontId="21" fillId="3" borderId="5" xfId="0" applyNumberFormat="1" applyFont="1" applyFill="1" applyBorder="1" applyAlignment="1">
      <alignment horizontal="left" vertical="center"/>
    </xf>
    <xf numFmtId="3" fontId="21" fillId="3" borderId="3" xfId="0" applyNumberFormat="1" applyFont="1" applyFill="1" applyBorder="1" applyAlignment="1">
      <alignment horizontal="left" vertical="center"/>
    </xf>
    <xf numFmtId="3" fontId="7" fillId="3" borderId="5" xfId="0" applyNumberFormat="1" applyFont="1" applyFill="1" applyBorder="1" applyAlignment="1">
      <alignment horizontal="center" vertical="center"/>
    </xf>
    <xf numFmtId="3" fontId="7" fillId="3" borderId="3" xfId="0" applyNumberFormat="1" applyFont="1" applyFill="1" applyBorder="1" applyAlignment="1">
      <alignment horizontal="center" vertical="center"/>
    </xf>
    <xf numFmtId="166" fontId="25" fillId="3" borderId="8" xfId="0" applyNumberFormat="1" applyFont="1" applyFill="1" applyBorder="1" applyAlignment="1">
      <alignment horizontal="center" vertical="center" wrapText="1"/>
    </xf>
    <xf numFmtId="166" fontId="5" fillId="3" borderId="8" xfId="0" applyNumberFormat="1" applyFont="1" applyFill="1" applyBorder="1" applyAlignment="1">
      <alignment horizontal="center" vertical="center" wrapText="1"/>
    </xf>
    <xf numFmtId="166" fontId="25" fillId="3" borderId="8" xfId="3" applyNumberFormat="1" applyFont="1" applyFill="1" applyBorder="1" applyAlignment="1">
      <alignment horizontal="center" vertical="center" wrapText="1"/>
    </xf>
    <xf numFmtId="166" fontId="25" fillId="3" borderId="6" xfId="3" applyNumberFormat="1" applyFont="1" applyFill="1" applyBorder="1" applyAlignment="1">
      <alignment horizontal="center" vertical="center" wrapText="1"/>
    </xf>
    <xf numFmtId="3" fontId="21" fillId="3" borderId="1" xfId="0" applyNumberFormat="1" applyFont="1" applyFill="1" applyBorder="1" applyAlignment="1">
      <alignment horizontal="center" vertical="center"/>
    </xf>
    <xf numFmtId="3" fontId="21" fillId="3" borderId="1" xfId="0" applyNumberFormat="1" applyFont="1" applyFill="1" applyBorder="1" applyAlignment="1">
      <alignment horizontal="left" vertical="center"/>
    </xf>
    <xf numFmtId="0" fontId="15" fillId="0" borderId="0" xfId="0" applyFont="1" applyBorder="1" applyAlignment="1">
      <alignment horizontal="left"/>
    </xf>
    <xf numFmtId="168" fontId="74" fillId="3" borderId="6" xfId="2" applyNumberFormat="1" applyFont="1" applyFill="1" applyBorder="1" applyAlignment="1">
      <alignment horizontal="center" vertical="center" wrapText="1"/>
    </xf>
    <xf numFmtId="168" fontId="74" fillId="3" borderId="1" xfId="2" applyNumberFormat="1" applyFont="1" applyFill="1" applyBorder="1" applyAlignment="1">
      <alignment horizontal="center" vertical="center" wrapText="1"/>
    </xf>
    <xf numFmtId="166" fontId="25" fillId="3" borderId="1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/>
    </xf>
    <xf numFmtId="166" fontId="5" fillId="3" borderId="1" xfId="0" applyNumberFormat="1" applyFont="1" applyFill="1" applyBorder="1" applyAlignment="1">
      <alignment horizontal="center" vertical="center"/>
    </xf>
    <xf numFmtId="166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3" fontId="21" fillId="3" borderId="7" xfId="0" applyNumberFormat="1" applyFont="1" applyFill="1" applyBorder="1" applyAlignment="1">
      <alignment horizontal="left" vertical="center"/>
    </xf>
    <xf numFmtId="3" fontId="21" fillId="3" borderId="9" xfId="0" applyNumberFormat="1" applyFont="1" applyFill="1" applyBorder="1" applyAlignment="1">
      <alignment horizontal="left" vertical="center"/>
    </xf>
    <xf numFmtId="3" fontId="21" fillId="3" borderId="6" xfId="0" applyNumberFormat="1" applyFont="1" applyFill="1" applyBorder="1" applyAlignment="1">
      <alignment horizontal="left" vertical="center"/>
    </xf>
    <xf numFmtId="3" fontId="7" fillId="3" borderId="7" xfId="0" applyNumberFormat="1" applyFont="1" applyFill="1" applyBorder="1" applyAlignment="1">
      <alignment horizontal="center" vertical="center"/>
    </xf>
    <xf numFmtId="3" fontId="7" fillId="3" borderId="6" xfId="0" applyNumberFormat="1" applyFont="1" applyFill="1" applyBorder="1" applyAlignment="1">
      <alignment horizontal="center" vertical="center"/>
    </xf>
    <xf numFmtId="3" fontId="21" fillId="3" borderId="7" xfId="0" applyNumberFormat="1" applyFont="1" applyFill="1" applyBorder="1" applyAlignment="1">
      <alignment horizontal="left" vertical="center" wrapText="1"/>
    </xf>
    <xf numFmtId="3" fontId="21" fillId="3" borderId="6" xfId="0" applyNumberFormat="1" applyFont="1" applyFill="1" applyBorder="1" applyAlignment="1">
      <alignment horizontal="left" vertical="center" wrapText="1"/>
    </xf>
    <xf numFmtId="3" fontId="7" fillId="3" borderId="1" xfId="0" applyNumberFormat="1" applyFont="1" applyFill="1" applyBorder="1" applyAlignment="1">
      <alignment horizontal="left" vertical="center"/>
    </xf>
    <xf numFmtId="168" fontId="74" fillId="3" borderId="3" xfId="2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12" xfId="0" applyFont="1" applyBorder="1" applyAlignment="1">
      <alignment horizontal="left"/>
    </xf>
    <xf numFmtId="166" fontId="3" fillId="3" borderId="7" xfId="0" applyNumberFormat="1" applyFont="1" applyFill="1" applyBorder="1" applyAlignment="1">
      <alignment horizontal="center" vertical="center" wrapText="1"/>
    </xf>
    <xf numFmtId="166" fontId="3" fillId="3" borderId="9" xfId="0" applyNumberFormat="1" applyFont="1" applyFill="1" applyBorder="1" applyAlignment="1">
      <alignment horizontal="center" vertical="center" wrapText="1"/>
    </xf>
    <xf numFmtId="166" fontId="3" fillId="3" borderId="6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75" fillId="8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</cellXfs>
  <cellStyles count="9">
    <cellStyle name="Euro" xfId="1" xr:uid="{00000000-0005-0000-0000-000000000000}"/>
    <cellStyle name="Millares" xfId="2" builtinId="3"/>
    <cellStyle name="Millares [0]" xfId="3" builtinId="6"/>
    <cellStyle name="Millares 2" xfId="4" xr:uid="{00000000-0005-0000-0000-000003000000}"/>
    <cellStyle name="Millares 4" xfId="8" xr:uid="{00000000-0005-0000-0000-000004000000}"/>
    <cellStyle name="Normal" xfId="0" builtinId="0"/>
    <cellStyle name="Normal 2" xfId="5" xr:uid="{00000000-0005-0000-0000-000006000000}"/>
    <cellStyle name="Normal 5" xfId="6" xr:uid="{00000000-0005-0000-0000-000007000000}"/>
    <cellStyle name="Normal 6" xfId="7" xr:uid="{00000000-0005-0000-0000-000008000000}"/>
  </cellStyles>
  <dxfs count="30"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95249</xdr:colOff>
      <xdr:row>5</xdr:row>
      <xdr:rowOff>285751</xdr:rowOff>
    </xdr:from>
    <xdr:to>
      <xdr:col>38</xdr:col>
      <xdr:colOff>653144</xdr:colOff>
      <xdr:row>19</xdr:row>
      <xdr:rowOff>204471</xdr:rowOff>
    </xdr:to>
    <xdr:pic>
      <xdr:nvPicPr>
        <xdr:cNvPr id="51120" name="Imagen 3">
          <a:extLst>
            <a:ext uri="{FF2B5EF4-FFF2-40B4-BE49-F238E27FC236}">
              <a16:creationId xmlns:a16="http://schemas.microsoft.com/office/drawing/2014/main" id="{00000000-0008-0000-0000-0000B0C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922356" y="5157108"/>
          <a:ext cx="7415894" cy="40144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272143</xdr:colOff>
      <xdr:row>1</xdr:row>
      <xdr:rowOff>27215</xdr:rowOff>
    </xdr:from>
    <xdr:to>
      <xdr:col>8</xdr:col>
      <xdr:colOff>616324</xdr:colOff>
      <xdr:row>4</xdr:row>
      <xdr:rowOff>312966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788614" y="223318"/>
          <a:ext cx="3425798" cy="3437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392208</xdr:rowOff>
    </xdr:from>
    <xdr:to>
      <xdr:col>5</xdr:col>
      <xdr:colOff>2413579</xdr:colOff>
      <xdr:row>1</xdr:row>
      <xdr:rowOff>2325222</xdr:rowOff>
    </xdr:to>
    <xdr:pic>
      <xdr:nvPicPr>
        <xdr:cNvPr id="5" name="Imagen 3">
          <a:extLst>
            <a:ext uri="{FF2B5EF4-FFF2-40B4-BE49-F238E27FC236}">
              <a16:creationId xmlns:a16="http://schemas.microsoft.com/office/drawing/2014/main" id="{037186CF-A248-45BA-9E31-CC29BC64FC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691" y="588311"/>
          <a:ext cx="7036006" cy="1933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AA233"/>
  <sheetViews>
    <sheetView showGridLines="0" tabSelected="1" zoomScale="68" zoomScaleNormal="68" zoomScaleSheetLayoutView="70" workbookViewId="0">
      <selection activeCell="A2" sqref="A2"/>
    </sheetView>
  </sheetViews>
  <sheetFormatPr baseColWidth="10" defaultRowHeight="18" x14ac:dyDescent="0.25"/>
  <cols>
    <col min="1" max="1" width="9.7109375" bestFit="1" customWidth="1"/>
    <col min="2" max="2" width="10" style="177" customWidth="1"/>
    <col min="3" max="3" width="13.5703125" style="413" customWidth="1"/>
    <col min="4" max="4" width="44.7109375" style="1" customWidth="1"/>
    <col min="5" max="5" width="10.85546875" style="1" bestFit="1" customWidth="1"/>
    <col min="6" max="6" width="38.5703125" style="423" bestFit="1" customWidth="1"/>
    <col min="7" max="7" width="23.7109375" style="26" customWidth="1"/>
    <col min="8" max="8" width="22.42578125" style="21" customWidth="1"/>
    <col min="9" max="9" width="22.140625" style="22" customWidth="1"/>
    <col min="10" max="10" width="20.7109375" style="22" customWidth="1"/>
    <col min="11" max="12" width="22.42578125" style="22" customWidth="1"/>
    <col min="13" max="13" width="21.7109375" style="22" customWidth="1"/>
    <col min="14" max="14" width="22.42578125" style="22" customWidth="1"/>
    <col min="15" max="15" width="21.7109375" style="12" customWidth="1"/>
    <col min="16" max="18" width="22.42578125" style="12" customWidth="1"/>
    <col min="19" max="19" width="24.28515625" style="23" bestFit="1" customWidth="1"/>
    <col min="20" max="20" width="21.42578125" style="23" bestFit="1" customWidth="1"/>
    <col min="21" max="21" width="24.5703125" style="246" customWidth="1"/>
    <col min="22" max="22" width="11.42578125" style="12"/>
    <col min="25" max="25" width="14.85546875" bestFit="1" customWidth="1"/>
    <col min="26" max="26" width="14.140625" bestFit="1" customWidth="1"/>
  </cols>
  <sheetData>
    <row r="1" spans="1:27" ht="15.75" customHeight="1" x14ac:dyDescent="0.25">
      <c r="B1" s="175"/>
      <c r="C1" s="410"/>
      <c r="D1" s="243"/>
      <c r="E1" s="173"/>
      <c r="F1" s="414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244"/>
    </row>
    <row r="2" spans="1:27" ht="203.25" customHeight="1" x14ac:dyDescent="0.25">
      <c r="A2" s="173"/>
      <c r="B2" s="175"/>
      <c r="C2" s="410"/>
      <c r="D2" s="243"/>
      <c r="E2" s="173"/>
      <c r="F2" s="414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244"/>
    </row>
    <row r="3" spans="1:27" ht="20.25" x14ac:dyDescent="0.3">
      <c r="A3" s="388" t="s">
        <v>223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173"/>
      <c r="U3" s="244"/>
    </row>
    <row r="4" spans="1:27" ht="25.5" customHeight="1" x14ac:dyDescent="0.35">
      <c r="A4" s="405" t="s">
        <v>224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405"/>
      <c r="U4" s="405"/>
    </row>
    <row r="5" spans="1:27" ht="30.75" customHeight="1" x14ac:dyDescent="0.35">
      <c r="A5" s="406" t="s">
        <v>440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  <c r="T5" s="406"/>
      <c r="U5" s="406"/>
    </row>
    <row r="6" spans="1:27" s="8" customFormat="1" ht="44.25" customHeight="1" x14ac:dyDescent="0.2">
      <c r="A6" s="247" t="s">
        <v>15</v>
      </c>
      <c r="B6" s="247" t="s">
        <v>12</v>
      </c>
      <c r="C6" s="247" t="s">
        <v>13</v>
      </c>
      <c r="D6" s="247" t="s">
        <v>14</v>
      </c>
      <c r="E6" s="248" t="s">
        <v>16</v>
      </c>
      <c r="F6" s="415" t="s">
        <v>17</v>
      </c>
      <c r="G6" s="249" t="s">
        <v>0</v>
      </c>
      <c r="H6" s="250" t="s">
        <v>1</v>
      </c>
      <c r="I6" s="250" t="s">
        <v>2</v>
      </c>
      <c r="J6" s="250" t="s">
        <v>3</v>
      </c>
      <c r="K6" s="250" t="s">
        <v>4</v>
      </c>
      <c r="L6" s="250" t="s">
        <v>5</v>
      </c>
      <c r="M6" s="250" t="s">
        <v>6</v>
      </c>
      <c r="N6" s="250" t="s">
        <v>7</v>
      </c>
      <c r="O6" s="251" t="s">
        <v>8</v>
      </c>
      <c r="P6" s="250" t="s">
        <v>9</v>
      </c>
      <c r="Q6" s="250" t="s">
        <v>10</v>
      </c>
      <c r="R6" s="250" t="s">
        <v>11</v>
      </c>
      <c r="S6" s="252" t="s">
        <v>23</v>
      </c>
      <c r="T6" s="252" t="s">
        <v>380</v>
      </c>
      <c r="U6" s="253" t="s">
        <v>22</v>
      </c>
      <c r="V6" s="13"/>
    </row>
    <row r="7" spans="1:27" s="264" customFormat="1" ht="21.95" customHeight="1" x14ac:dyDescent="0.25">
      <c r="A7" s="393">
        <v>1</v>
      </c>
      <c r="B7" s="391"/>
      <c r="C7" s="394">
        <v>657960</v>
      </c>
      <c r="D7" s="395" t="s">
        <v>26</v>
      </c>
      <c r="E7" s="7">
        <v>111</v>
      </c>
      <c r="F7" s="416" t="s">
        <v>18</v>
      </c>
      <c r="G7" s="259">
        <v>22000000</v>
      </c>
      <c r="H7" s="259">
        <v>22000000</v>
      </c>
      <c r="I7" s="259">
        <v>22000000</v>
      </c>
      <c r="J7" s="259">
        <v>22000000</v>
      </c>
      <c r="K7" s="259">
        <v>22000000</v>
      </c>
      <c r="L7" s="259">
        <v>22000000</v>
      </c>
      <c r="M7" s="259">
        <v>22000000</v>
      </c>
      <c r="N7" s="259">
        <v>22000000</v>
      </c>
      <c r="O7" s="259">
        <v>22000000</v>
      </c>
      <c r="P7" s="259">
        <v>22000000</v>
      </c>
      <c r="Q7" s="259">
        <v>22000000</v>
      </c>
      <c r="R7" s="259">
        <v>22000000</v>
      </c>
      <c r="S7" s="260">
        <f>SUM(G7:R7)</f>
        <v>264000000</v>
      </c>
      <c r="T7" s="261">
        <f>S7/12</f>
        <v>22000000</v>
      </c>
      <c r="U7" s="390">
        <f>SUM(S7:T10)</f>
        <v>367324641.66666669</v>
      </c>
      <c r="V7" s="262"/>
      <c r="W7" s="263"/>
      <c r="Y7" s="265"/>
    </row>
    <row r="8" spans="1:27" s="264" customFormat="1" ht="21.95" customHeight="1" x14ac:dyDescent="0.25">
      <c r="A8" s="393"/>
      <c r="B8" s="391"/>
      <c r="C8" s="394"/>
      <c r="D8" s="395"/>
      <c r="E8" s="7">
        <v>113</v>
      </c>
      <c r="F8" s="416" t="s">
        <v>19</v>
      </c>
      <c r="G8" s="259">
        <v>3900000</v>
      </c>
      <c r="H8" s="259">
        <v>6469900</v>
      </c>
      <c r="I8" s="259">
        <v>6469900</v>
      </c>
      <c r="J8" s="259">
        <v>6469900</v>
      </c>
      <c r="K8" s="259">
        <v>6469900</v>
      </c>
      <c r="L8" s="259">
        <v>6469900</v>
      </c>
      <c r="M8" s="259">
        <v>6469900</v>
      </c>
      <c r="N8" s="259">
        <v>6469900</v>
      </c>
      <c r="O8" s="259">
        <v>6469900</v>
      </c>
      <c r="P8" s="259">
        <v>6469900</v>
      </c>
      <c r="Q8" s="259">
        <v>6469900</v>
      </c>
      <c r="R8" s="259">
        <v>6469900</v>
      </c>
      <c r="S8" s="260">
        <f t="shared" ref="S8:S85" si="0">SUM(G8:R8)</f>
        <v>75068900</v>
      </c>
      <c r="T8" s="261">
        <f t="shared" ref="T8:T85" si="1">S8/12</f>
        <v>6255741.666666667</v>
      </c>
      <c r="U8" s="390"/>
      <c r="V8" s="262"/>
      <c r="W8" s="263"/>
      <c r="Y8" s="265"/>
      <c r="AA8" s="263"/>
    </row>
    <row r="9" spans="1:27" s="264" customFormat="1" ht="21.95" customHeight="1" x14ac:dyDescent="0.2">
      <c r="A9" s="393"/>
      <c r="B9" s="391"/>
      <c r="C9" s="394"/>
      <c r="D9" s="395"/>
      <c r="E9" s="7">
        <v>133</v>
      </c>
      <c r="F9" s="416" t="s">
        <v>21</v>
      </c>
      <c r="G9" s="328" t="s">
        <v>379</v>
      </c>
      <c r="H9" s="328" t="s">
        <v>379</v>
      </c>
      <c r="I9" s="328" t="s">
        <v>379</v>
      </c>
      <c r="J9" s="328" t="s">
        <v>379</v>
      </c>
      <c r="K9" s="328" t="s">
        <v>379</v>
      </c>
      <c r="L9" s="328" t="s">
        <v>379</v>
      </c>
      <c r="M9" s="328" t="s">
        <v>379</v>
      </c>
      <c r="N9" s="328" t="s">
        <v>379</v>
      </c>
      <c r="O9" s="328" t="s">
        <v>379</v>
      </c>
      <c r="P9" s="328" t="s">
        <v>379</v>
      </c>
      <c r="Q9" s="328" t="s">
        <v>379</v>
      </c>
      <c r="R9" s="328" t="s">
        <v>379</v>
      </c>
      <c r="S9" s="328" t="s">
        <v>379</v>
      </c>
      <c r="T9" s="328" t="s">
        <v>379</v>
      </c>
      <c r="U9" s="390"/>
      <c r="V9" s="262"/>
      <c r="W9" s="263"/>
    </row>
    <row r="10" spans="1:27" s="264" customFormat="1" ht="21.95" customHeight="1" x14ac:dyDescent="0.25">
      <c r="A10" s="393"/>
      <c r="B10" s="391"/>
      <c r="C10" s="394"/>
      <c r="D10" s="395"/>
      <c r="E10" s="7">
        <v>232</v>
      </c>
      <c r="F10" s="416" t="s">
        <v>20</v>
      </c>
      <c r="G10" s="329">
        <v>0</v>
      </c>
      <c r="H10" s="259">
        <v>0</v>
      </c>
      <c r="I10" s="260">
        <v>0</v>
      </c>
      <c r="J10" s="260">
        <v>0</v>
      </c>
      <c r="K10" s="260">
        <v>0</v>
      </c>
      <c r="L10" s="260">
        <v>0</v>
      </c>
      <c r="M10" s="260">
        <v>0</v>
      </c>
      <c r="N10" s="260">
        <v>0</v>
      </c>
      <c r="O10" s="260">
        <v>0</v>
      </c>
      <c r="P10" s="260">
        <v>0</v>
      </c>
      <c r="Q10" s="260">
        <v>0</v>
      </c>
      <c r="R10" s="266">
        <v>0</v>
      </c>
      <c r="S10" s="260">
        <f t="shared" si="0"/>
        <v>0</v>
      </c>
      <c r="T10" s="261">
        <f t="shared" si="1"/>
        <v>0</v>
      </c>
      <c r="U10" s="390"/>
      <c r="V10" s="262"/>
      <c r="W10" s="263"/>
      <c r="Y10" s="265"/>
    </row>
    <row r="11" spans="1:27" s="264" customFormat="1" ht="21.75" customHeight="1" x14ac:dyDescent="0.25">
      <c r="A11" s="366">
        <v>2</v>
      </c>
      <c r="B11" s="367"/>
      <c r="C11" s="392">
        <v>1252663</v>
      </c>
      <c r="D11" s="403" t="s">
        <v>27</v>
      </c>
      <c r="E11" s="7">
        <v>111</v>
      </c>
      <c r="F11" s="416" t="s">
        <v>18</v>
      </c>
      <c r="G11" s="259">
        <v>5500000</v>
      </c>
      <c r="H11" s="259">
        <v>5500000</v>
      </c>
      <c r="I11" s="259">
        <v>5500000</v>
      </c>
      <c r="J11" s="259">
        <v>5500000</v>
      </c>
      <c r="K11" s="259">
        <v>5500000</v>
      </c>
      <c r="L11" s="259">
        <v>5500000</v>
      </c>
      <c r="M11" s="259">
        <v>5500000</v>
      </c>
      <c r="N11" s="259">
        <v>5500000</v>
      </c>
      <c r="O11" s="259">
        <v>5500000</v>
      </c>
      <c r="P11" s="259">
        <v>5500000</v>
      </c>
      <c r="Q11" s="259">
        <v>5500000</v>
      </c>
      <c r="R11" s="259">
        <v>5500000</v>
      </c>
      <c r="S11" s="260">
        <f t="shared" si="0"/>
        <v>66000000</v>
      </c>
      <c r="T11" s="261">
        <f t="shared" si="1"/>
        <v>5500000</v>
      </c>
      <c r="U11" s="390">
        <f>SUM(S11:T13)</f>
        <v>91000000</v>
      </c>
      <c r="V11" s="262"/>
      <c r="W11" s="263"/>
    </row>
    <row r="12" spans="1:27" s="264" customFormat="1" ht="21.95" customHeight="1" x14ac:dyDescent="0.25">
      <c r="A12" s="366"/>
      <c r="B12" s="367"/>
      <c r="C12" s="392"/>
      <c r="D12" s="403"/>
      <c r="E12" s="7">
        <v>133</v>
      </c>
      <c r="F12" s="416" t="s">
        <v>21</v>
      </c>
      <c r="G12" s="259">
        <v>1500000</v>
      </c>
      <c r="H12" s="259">
        <v>1500000</v>
      </c>
      <c r="I12" s="259">
        <v>1500000</v>
      </c>
      <c r="J12" s="259">
        <v>1500000</v>
      </c>
      <c r="K12" s="259">
        <v>1500000</v>
      </c>
      <c r="L12" s="259">
        <v>1500000</v>
      </c>
      <c r="M12" s="259">
        <v>1500000</v>
      </c>
      <c r="N12" s="259">
        <v>1500000</v>
      </c>
      <c r="O12" s="259">
        <v>1500000</v>
      </c>
      <c r="P12" s="259">
        <v>1500000</v>
      </c>
      <c r="Q12" s="259">
        <v>1500000</v>
      </c>
      <c r="R12" s="259">
        <v>1500000</v>
      </c>
      <c r="S12" s="260">
        <f t="shared" si="0"/>
        <v>18000000</v>
      </c>
      <c r="T12" s="261">
        <f t="shared" si="1"/>
        <v>1500000</v>
      </c>
      <c r="U12" s="390"/>
      <c r="V12" s="262"/>
      <c r="W12" s="263"/>
    </row>
    <row r="13" spans="1:27" s="264" customFormat="1" ht="21.95" customHeight="1" x14ac:dyDescent="0.25">
      <c r="A13" s="366"/>
      <c r="B13" s="367"/>
      <c r="C13" s="392"/>
      <c r="D13" s="403"/>
      <c r="E13" s="7">
        <v>232</v>
      </c>
      <c r="F13" s="416" t="s">
        <v>20</v>
      </c>
      <c r="G13" s="259">
        <v>0</v>
      </c>
      <c r="H13" s="259">
        <v>0</v>
      </c>
      <c r="I13" s="259">
        <v>0</v>
      </c>
      <c r="J13" s="259">
        <v>0</v>
      </c>
      <c r="K13" s="259">
        <v>0</v>
      </c>
      <c r="L13" s="259">
        <v>0</v>
      </c>
      <c r="M13" s="259">
        <v>0</v>
      </c>
      <c r="N13" s="259">
        <v>0</v>
      </c>
      <c r="O13" s="259">
        <v>0</v>
      </c>
      <c r="P13" s="259">
        <v>0</v>
      </c>
      <c r="Q13" s="259">
        <v>0</v>
      </c>
      <c r="R13" s="259">
        <v>0</v>
      </c>
      <c r="S13" s="260">
        <f t="shared" si="0"/>
        <v>0</v>
      </c>
      <c r="T13" s="261">
        <f t="shared" si="1"/>
        <v>0</v>
      </c>
      <c r="U13" s="390"/>
      <c r="V13" s="262"/>
      <c r="W13" s="263"/>
    </row>
    <row r="14" spans="1:27" s="264" customFormat="1" ht="21.95" customHeight="1" x14ac:dyDescent="0.25">
      <c r="A14" s="357">
        <v>3</v>
      </c>
      <c r="B14" s="354"/>
      <c r="C14" s="407">
        <v>2999879</v>
      </c>
      <c r="D14" s="403" t="s">
        <v>31</v>
      </c>
      <c r="E14" s="7">
        <v>111</v>
      </c>
      <c r="F14" s="416" t="s">
        <v>18</v>
      </c>
      <c r="G14" s="259">
        <v>2400000</v>
      </c>
      <c r="H14" s="259">
        <v>2400000</v>
      </c>
      <c r="I14" s="259">
        <v>2400000</v>
      </c>
      <c r="J14" s="259">
        <v>2400000</v>
      </c>
      <c r="K14" s="259">
        <v>2400000</v>
      </c>
      <c r="L14" s="259">
        <v>2400000</v>
      </c>
      <c r="M14" s="259">
        <v>2400000</v>
      </c>
      <c r="N14" s="259">
        <v>2400000</v>
      </c>
      <c r="O14" s="259">
        <v>2400000</v>
      </c>
      <c r="P14" s="259">
        <v>2400000</v>
      </c>
      <c r="Q14" s="259">
        <v>2400000</v>
      </c>
      <c r="R14" s="259">
        <v>2400000</v>
      </c>
      <c r="S14" s="260">
        <f t="shared" si="0"/>
        <v>28800000</v>
      </c>
      <c r="T14" s="261">
        <f t="shared" si="1"/>
        <v>2400000</v>
      </c>
      <c r="U14" s="390">
        <f>SUM(S14:T16)</f>
        <v>31200000</v>
      </c>
      <c r="V14" s="262"/>
      <c r="W14" s="263"/>
    </row>
    <row r="15" spans="1:27" s="264" customFormat="1" ht="21.95" customHeight="1" x14ac:dyDescent="0.25">
      <c r="A15" s="352"/>
      <c r="B15" s="355"/>
      <c r="C15" s="408"/>
      <c r="D15" s="403"/>
      <c r="E15" s="7">
        <v>133</v>
      </c>
      <c r="F15" s="416" t="s">
        <v>21</v>
      </c>
      <c r="G15" s="259" t="s">
        <v>379</v>
      </c>
      <c r="H15" s="259" t="s">
        <v>379</v>
      </c>
      <c r="I15" s="259" t="s">
        <v>379</v>
      </c>
      <c r="J15" s="259" t="s">
        <v>379</v>
      </c>
      <c r="K15" s="259" t="s">
        <v>379</v>
      </c>
      <c r="L15" s="259" t="s">
        <v>379</v>
      </c>
      <c r="M15" s="259" t="s">
        <v>379</v>
      </c>
      <c r="N15" s="259" t="s">
        <v>379</v>
      </c>
      <c r="O15" s="259" t="s">
        <v>379</v>
      </c>
      <c r="P15" s="259" t="s">
        <v>379</v>
      </c>
      <c r="Q15" s="259" t="s">
        <v>379</v>
      </c>
      <c r="R15" s="259" t="s">
        <v>379</v>
      </c>
      <c r="S15" s="260">
        <f t="shared" si="0"/>
        <v>0</v>
      </c>
      <c r="T15" s="261">
        <f t="shared" si="1"/>
        <v>0</v>
      </c>
      <c r="U15" s="390"/>
      <c r="V15" s="262"/>
      <c r="W15" s="263"/>
    </row>
    <row r="16" spans="1:27" s="264" customFormat="1" ht="21.95" customHeight="1" x14ac:dyDescent="0.25">
      <c r="A16" s="353"/>
      <c r="B16" s="356"/>
      <c r="C16" s="409"/>
      <c r="D16" s="403"/>
      <c r="E16" s="7">
        <v>232</v>
      </c>
      <c r="F16" s="416" t="s">
        <v>20</v>
      </c>
      <c r="G16" s="259">
        <v>0</v>
      </c>
      <c r="H16" s="259">
        <v>0</v>
      </c>
      <c r="I16" s="259">
        <v>0</v>
      </c>
      <c r="J16" s="259">
        <v>0</v>
      </c>
      <c r="K16" s="259">
        <v>0</v>
      </c>
      <c r="L16" s="259">
        <v>0</v>
      </c>
      <c r="M16" s="259">
        <v>0</v>
      </c>
      <c r="N16" s="259">
        <v>0</v>
      </c>
      <c r="O16" s="259">
        <v>0</v>
      </c>
      <c r="P16" s="259">
        <v>0</v>
      </c>
      <c r="Q16" s="259">
        <v>0</v>
      </c>
      <c r="R16" s="259">
        <v>0</v>
      </c>
      <c r="S16" s="260">
        <f t="shared" si="0"/>
        <v>0</v>
      </c>
      <c r="T16" s="261">
        <f t="shared" si="1"/>
        <v>0</v>
      </c>
      <c r="U16" s="390"/>
      <c r="V16" s="262"/>
      <c r="W16" s="263"/>
    </row>
    <row r="17" spans="1:25" s="264" customFormat="1" ht="21.95" customHeight="1" x14ac:dyDescent="0.25">
      <c r="A17" s="366">
        <v>4</v>
      </c>
      <c r="B17" s="367"/>
      <c r="C17" s="392">
        <v>1420445</v>
      </c>
      <c r="D17" s="403" t="s">
        <v>28</v>
      </c>
      <c r="E17" s="7">
        <v>111</v>
      </c>
      <c r="F17" s="416" t="s">
        <v>18</v>
      </c>
      <c r="G17" s="259">
        <v>2800000</v>
      </c>
      <c r="H17" s="259">
        <v>2800000</v>
      </c>
      <c r="I17" s="259">
        <v>2800000</v>
      </c>
      <c r="J17" s="259">
        <v>2800000</v>
      </c>
      <c r="K17" s="259">
        <v>2800000</v>
      </c>
      <c r="L17" s="259">
        <v>2800000</v>
      </c>
      <c r="M17" s="259">
        <v>2800000</v>
      </c>
      <c r="N17" s="259">
        <v>2800000</v>
      </c>
      <c r="O17" s="259">
        <v>2800000</v>
      </c>
      <c r="P17" s="259">
        <v>2800000</v>
      </c>
      <c r="Q17" s="259">
        <v>2800000</v>
      </c>
      <c r="R17" s="259">
        <v>2800000</v>
      </c>
      <c r="S17" s="260">
        <f t="shared" si="0"/>
        <v>33600000</v>
      </c>
      <c r="T17" s="261">
        <f t="shared" si="1"/>
        <v>2800000</v>
      </c>
      <c r="U17" s="390">
        <f>SUM(S17:T18)</f>
        <v>36400000</v>
      </c>
      <c r="V17" s="262"/>
      <c r="W17" s="263"/>
      <c r="Y17" s="265"/>
    </row>
    <row r="18" spans="1:25" s="264" customFormat="1" ht="21.95" customHeight="1" x14ac:dyDescent="0.25">
      <c r="A18" s="366"/>
      <c r="B18" s="367"/>
      <c r="C18" s="392"/>
      <c r="D18" s="403"/>
      <c r="E18" s="7">
        <v>232</v>
      </c>
      <c r="F18" s="416" t="s">
        <v>20</v>
      </c>
      <c r="G18" s="259">
        <v>0</v>
      </c>
      <c r="H18" s="259">
        <v>0</v>
      </c>
      <c r="I18" s="259">
        <v>0</v>
      </c>
      <c r="J18" s="259">
        <v>0</v>
      </c>
      <c r="K18" s="259">
        <v>0</v>
      </c>
      <c r="L18" s="259">
        <v>0</v>
      </c>
      <c r="M18" s="259">
        <v>0</v>
      </c>
      <c r="N18" s="259">
        <v>0</v>
      </c>
      <c r="O18" s="259">
        <v>0</v>
      </c>
      <c r="P18" s="259">
        <v>0</v>
      </c>
      <c r="Q18" s="259">
        <v>0</v>
      </c>
      <c r="R18" s="259">
        <v>0</v>
      </c>
      <c r="S18" s="260">
        <f t="shared" si="0"/>
        <v>0</v>
      </c>
      <c r="T18" s="261">
        <f t="shared" si="1"/>
        <v>0</v>
      </c>
      <c r="U18" s="390"/>
      <c r="V18" s="262"/>
      <c r="W18" s="263"/>
    </row>
    <row r="19" spans="1:25" s="264" customFormat="1" ht="21.95" customHeight="1" x14ac:dyDescent="0.25">
      <c r="A19" s="366">
        <v>5</v>
      </c>
      <c r="B19" s="367"/>
      <c r="C19" s="376">
        <v>3371977</v>
      </c>
      <c r="D19" s="387" t="s">
        <v>368</v>
      </c>
      <c r="E19" s="7">
        <v>111</v>
      </c>
      <c r="F19" s="416" t="s">
        <v>18</v>
      </c>
      <c r="G19" s="259">
        <v>6100000</v>
      </c>
      <c r="H19" s="259">
        <v>6100000</v>
      </c>
      <c r="I19" s="259">
        <v>6100000</v>
      </c>
      <c r="J19" s="259">
        <v>6100000</v>
      </c>
      <c r="K19" s="259">
        <v>6100000</v>
      </c>
      <c r="L19" s="259">
        <v>6100000</v>
      </c>
      <c r="M19" s="259">
        <v>6100000</v>
      </c>
      <c r="N19" s="259">
        <v>6100000</v>
      </c>
      <c r="O19" s="259">
        <v>6100000</v>
      </c>
      <c r="P19" s="259">
        <v>6100000</v>
      </c>
      <c r="Q19" s="259">
        <v>6100000</v>
      </c>
      <c r="R19" s="259">
        <v>6100000</v>
      </c>
      <c r="S19" s="260">
        <f t="shared" si="0"/>
        <v>73200000</v>
      </c>
      <c r="T19" s="261">
        <f t="shared" si="1"/>
        <v>6100000</v>
      </c>
      <c r="U19" s="390">
        <f>SUM(S19:T20)</f>
        <v>98800000</v>
      </c>
      <c r="V19" s="262"/>
      <c r="W19" s="263"/>
    </row>
    <row r="20" spans="1:25" s="264" customFormat="1" ht="21.95" customHeight="1" x14ac:dyDescent="0.25">
      <c r="A20" s="366"/>
      <c r="B20" s="367"/>
      <c r="C20" s="376"/>
      <c r="D20" s="387"/>
      <c r="E20" s="7">
        <v>133</v>
      </c>
      <c r="F20" s="416" t="s">
        <v>21</v>
      </c>
      <c r="G20" s="259">
        <v>1500000</v>
      </c>
      <c r="H20" s="259">
        <v>1500000</v>
      </c>
      <c r="I20" s="259">
        <v>1500000</v>
      </c>
      <c r="J20" s="259">
        <v>1500000</v>
      </c>
      <c r="K20" s="259">
        <v>1500000</v>
      </c>
      <c r="L20" s="259">
        <v>1500000</v>
      </c>
      <c r="M20" s="259">
        <v>1500000</v>
      </c>
      <c r="N20" s="259">
        <v>1500000</v>
      </c>
      <c r="O20" s="259">
        <v>1500000</v>
      </c>
      <c r="P20" s="259">
        <v>1500000</v>
      </c>
      <c r="Q20" s="259">
        <v>1500000</v>
      </c>
      <c r="R20" s="259">
        <v>1500000</v>
      </c>
      <c r="S20" s="260">
        <f t="shared" si="0"/>
        <v>18000000</v>
      </c>
      <c r="T20" s="261">
        <f t="shared" si="1"/>
        <v>1500000</v>
      </c>
      <c r="U20" s="390"/>
      <c r="V20" s="262"/>
      <c r="W20" s="263"/>
    </row>
    <row r="21" spans="1:25" s="264" customFormat="1" ht="21.95" customHeight="1" x14ac:dyDescent="0.25">
      <c r="A21" s="366">
        <v>6</v>
      </c>
      <c r="B21" s="367"/>
      <c r="C21" s="386">
        <v>4171453</v>
      </c>
      <c r="D21" s="387" t="s">
        <v>29</v>
      </c>
      <c r="E21" s="7">
        <v>111</v>
      </c>
      <c r="F21" s="416" t="s">
        <v>18</v>
      </c>
      <c r="G21" s="259">
        <v>3100000</v>
      </c>
      <c r="H21" s="259">
        <v>3100000</v>
      </c>
      <c r="I21" s="259">
        <v>3100000</v>
      </c>
      <c r="J21" s="259">
        <v>3100000</v>
      </c>
      <c r="K21" s="259">
        <v>3100000</v>
      </c>
      <c r="L21" s="259">
        <v>3100000</v>
      </c>
      <c r="M21" s="259">
        <v>3100000</v>
      </c>
      <c r="N21" s="259">
        <v>3100000</v>
      </c>
      <c r="O21" s="259">
        <v>3100000</v>
      </c>
      <c r="P21" s="259">
        <v>3100000</v>
      </c>
      <c r="Q21" s="259">
        <v>3100000</v>
      </c>
      <c r="R21" s="259">
        <v>3100000</v>
      </c>
      <c r="S21" s="260">
        <f t="shared" si="0"/>
        <v>37200000</v>
      </c>
      <c r="T21" s="261">
        <f t="shared" si="1"/>
        <v>3100000</v>
      </c>
      <c r="U21" s="390">
        <f>SUM(S21:T22)</f>
        <v>40300000</v>
      </c>
      <c r="V21" s="262"/>
      <c r="W21" s="263"/>
    </row>
    <row r="22" spans="1:25" s="264" customFormat="1" ht="21.95" customHeight="1" x14ac:dyDescent="0.25">
      <c r="A22" s="366"/>
      <c r="B22" s="367"/>
      <c r="C22" s="386"/>
      <c r="D22" s="387"/>
      <c r="E22" s="7">
        <v>232</v>
      </c>
      <c r="F22" s="416" t="s">
        <v>20</v>
      </c>
      <c r="G22" s="259">
        <v>0</v>
      </c>
      <c r="H22" s="259">
        <v>0</v>
      </c>
      <c r="I22" s="259">
        <v>0</v>
      </c>
      <c r="J22" s="259">
        <v>0</v>
      </c>
      <c r="K22" s="259">
        <v>0</v>
      </c>
      <c r="L22" s="259">
        <v>0</v>
      </c>
      <c r="M22" s="259">
        <v>0</v>
      </c>
      <c r="N22" s="259">
        <v>0</v>
      </c>
      <c r="O22" s="259">
        <v>0</v>
      </c>
      <c r="P22" s="259">
        <v>0</v>
      </c>
      <c r="Q22" s="259">
        <v>0</v>
      </c>
      <c r="R22" s="259">
        <v>0</v>
      </c>
      <c r="S22" s="260">
        <f t="shared" si="0"/>
        <v>0</v>
      </c>
      <c r="T22" s="261">
        <f t="shared" si="1"/>
        <v>0</v>
      </c>
      <c r="U22" s="390"/>
      <c r="V22" s="262"/>
      <c r="W22" s="263"/>
    </row>
    <row r="23" spans="1:25" s="264" customFormat="1" ht="21.95" customHeight="1" x14ac:dyDescent="0.25">
      <c r="A23" s="267">
        <v>7</v>
      </c>
      <c r="B23" s="268"/>
      <c r="C23" s="333">
        <v>1132892</v>
      </c>
      <c r="D23" s="269" t="s">
        <v>30</v>
      </c>
      <c r="E23" s="7">
        <v>111</v>
      </c>
      <c r="F23" s="416" t="s">
        <v>18</v>
      </c>
      <c r="G23" s="259">
        <v>2300000</v>
      </c>
      <c r="H23" s="259">
        <v>2300000</v>
      </c>
      <c r="I23" s="259">
        <v>2300000</v>
      </c>
      <c r="J23" s="259">
        <v>2300000</v>
      </c>
      <c r="K23" s="259">
        <v>2300000</v>
      </c>
      <c r="L23" s="259">
        <v>2300000</v>
      </c>
      <c r="M23" s="259">
        <v>2300000</v>
      </c>
      <c r="N23" s="259">
        <v>2300000</v>
      </c>
      <c r="O23" s="259">
        <v>2300000</v>
      </c>
      <c r="P23" s="259">
        <v>2300000</v>
      </c>
      <c r="Q23" s="259">
        <v>2300000</v>
      </c>
      <c r="R23" s="259">
        <v>2300000</v>
      </c>
      <c r="S23" s="260">
        <f t="shared" si="0"/>
        <v>27600000</v>
      </c>
      <c r="T23" s="261">
        <f t="shared" si="1"/>
        <v>2300000</v>
      </c>
      <c r="U23" s="270">
        <f>SUM(S23:T23)</f>
        <v>29900000</v>
      </c>
      <c r="V23" s="262"/>
      <c r="W23" s="263"/>
    </row>
    <row r="24" spans="1:25" s="264" customFormat="1" ht="21.95" customHeight="1" x14ac:dyDescent="0.25">
      <c r="A24" s="357">
        <v>8</v>
      </c>
      <c r="B24" s="354"/>
      <c r="C24" s="349">
        <v>494541</v>
      </c>
      <c r="D24" s="396" t="s">
        <v>32</v>
      </c>
      <c r="E24" s="27">
        <v>111</v>
      </c>
      <c r="F24" s="417" t="s">
        <v>18</v>
      </c>
      <c r="G24" s="271">
        <v>5200000</v>
      </c>
      <c r="H24" s="271">
        <v>5200000</v>
      </c>
      <c r="I24" s="271">
        <v>5200000</v>
      </c>
      <c r="J24" s="271">
        <v>5200000</v>
      </c>
      <c r="K24" s="271">
        <v>5200000</v>
      </c>
      <c r="L24" s="271">
        <v>5200000</v>
      </c>
      <c r="M24" s="271">
        <v>5200000</v>
      </c>
      <c r="N24" s="271">
        <v>5200000</v>
      </c>
      <c r="O24" s="271">
        <v>5200000</v>
      </c>
      <c r="P24" s="271">
        <v>5200000</v>
      </c>
      <c r="Q24" s="271">
        <v>5200000</v>
      </c>
      <c r="R24" s="271">
        <v>5200000</v>
      </c>
      <c r="S24" s="260">
        <f t="shared" si="0"/>
        <v>62400000</v>
      </c>
      <c r="T24" s="261">
        <f t="shared" si="1"/>
        <v>5200000</v>
      </c>
      <c r="U24" s="389">
        <f>SUM(S24:T26)</f>
        <v>67600000</v>
      </c>
      <c r="V24" s="262"/>
      <c r="W24" s="263"/>
    </row>
    <row r="25" spans="1:25" s="264" customFormat="1" ht="21.95" customHeight="1" x14ac:dyDescent="0.25">
      <c r="A25" s="352"/>
      <c r="B25" s="355"/>
      <c r="C25" s="350"/>
      <c r="D25" s="397"/>
      <c r="E25" s="27"/>
      <c r="F25" s="416" t="s">
        <v>21</v>
      </c>
      <c r="G25" s="271">
        <v>0</v>
      </c>
      <c r="H25" s="271">
        <v>0</v>
      </c>
      <c r="I25" s="271">
        <v>0</v>
      </c>
      <c r="J25" s="271">
        <v>0</v>
      </c>
      <c r="K25" s="271">
        <v>0</v>
      </c>
      <c r="L25" s="271">
        <v>0</v>
      </c>
      <c r="M25" s="271">
        <v>0</v>
      </c>
      <c r="N25" s="271">
        <v>0</v>
      </c>
      <c r="O25" s="271">
        <v>0</v>
      </c>
      <c r="P25" s="271">
        <v>0</v>
      </c>
      <c r="Q25" s="271">
        <v>0</v>
      </c>
      <c r="R25" s="271">
        <v>0</v>
      </c>
      <c r="S25" s="260"/>
      <c r="T25" s="261"/>
      <c r="U25" s="389"/>
      <c r="V25" s="262"/>
      <c r="W25" s="263"/>
    </row>
    <row r="26" spans="1:25" s="264" customFormat="1" ht="21.95" customHeight="1" x14ac:dyDescent="0.25">
      <c r="A26" s="353"/>
      <c r="B26" s="356"/>
      <c r="C26" s="351"/>
      <c r="D26" s="398"/>
      <c r="E26" s="7">
        <v>232</v>
      </c>
      <c r="F26" s="416" t="s">
        <v>20</v>
      </c>
      <c r="G26" s="259">
        <v>0</v>
      </c>
      <c r="H26" s="259">
        <v>0</v>
      </c>
      <c r="I26" s="259">
        <v>0</v>
      </c>
      <c r="J26" s="259">
        <v>0</v>
      </c>
      <c r="K26" s="259">
        <v>0</v>
      </c>
      <c r="L26" s="259">
        <v>0</v>
      </c>
      <c r="M26" s="259">
        <v>0</v>
      </c>
      <c r="N26" s="259">
        <v>0</v>
      </c>
      <c r="O26" s="259">
        <v>0</v>
      </c>
      <c r="P26" s="259">
        <v>0</v>
      </c>
      <c r="Q26" s="259">
        <v>0</v>
      </c>
      <c r="R26" s="259">
        <v>0</v>
      </c>
      <c r="S26" s="260">
        <f t="shared" si="0"/>
        <v>0</v>
      </c>
      <c r="T26" s="261">
        <f t="shared" si="1"/>
        <v>0</v>
      </c>
      <c r="U26" s="390"/>
      <c r="V26" s="262"/>
      <c r="W26" s="263"/>
    </row>
    <row r="27" spans="1:25" s="264" customFormat="1" ht="21.95" customHeight="1" x14ac:dyDescent="0.25">
      <c r="A27" s="267">
        <v>9</v>
      </c>
      <c r="B27" s="268"/>
      <c r="C27" s="334">
        <v>1983401</v>
      </c>
      <c r="D27" s="272" t="s">
        <v>33</v>
      </c>
      <c r="E27" s="7">
        <v>111</v>
      </c>
      <c r="F27" s="416" t="s">
        <v>18</v>
      </c>
      <c r="G27" s="259">
        <v>2800000</v>
      </c>
      <c r="H27" s="259">
        <v>2800000</v>
      </c>
      <c r="I27" s="259">
        <v>2800000</v>
      </c>
      <c r="J27" s="259">
        <v>2800000</v>
      </c>
      <c r="K27" s="259">
        <v>2800000</v>
      </c>
      <c r="L27" s="259">
        <v>2800000</v>
      </c>
      <c r="M27" s="259">
        <v>2800000</v>
      </c>
      <c r="N27" s="259">
        <v>2800000</v>
      </c>
      <c r="O27" s="259">
        <v>2800000</v>
      </c>
      <c r="P27" s="259">
        <v>2800000</v>
      </c>
      <c r="Q27" s="259">
        <v>2800000</v>
      </c>
      <c r="R27" s="259">
        <v>2800000</v>
      </c>
      <c r="S27" s="260">
        <f t="shared" si="0"/>
        <v>33600000</v>
      </c>
      <c r="T27" s="261">
        <f t="shared" si="1"/>
        <v>2800000</v>
      </c>
      <c r="U27" s="270">
        <f t="shared" ref="U27:U32" si="2">SUM(S27:T27)</f>
        <v>36400000</v>
      </c>
      <c r="V27" s="262"/>
      <c r="W27" s="263"/>
    </row>
    <row r="28" spans="1:25" s="264" customFormat="1" ht="21.95" customHeight="1" x14ac:dyDescent="0.25">
      <c r="A28" s="267">
        <v>10</v>
      </c>
      <c r="B28" s="268"/>
      <c r="C28" s="334">
        <v>2500358</v>
      </c>
      <c r="D28" s="272" t="s">
        <v>34</v>
      </c>
      <c r="E28" s="7">
        <v>111</v>
      </c>
      <c r="F28" s="416" t="s">
        <v>18</v>
      </c>
      <c r="G28" s="259">
        <v>3400000</v>
      </c>
      <c r="H28" s="259">
        <v>3400000</v>
      </c>
      <c r="I28" s="259">
        <v>3400000</v>
      </c>
      <c r="J28" s="259">
        <v>3400000</v>
      </c>
      <c r="K28" s="259">
        <v>3400000</v>
      </c>
      <c r="L28" s="259">
        <v>3400000</v>
      </c>
      <c r="M28" s="259">
        <v>3400000</v>
      </c>
      <c r="N28" s="259">
        <v>3400000</v>
      </c>
      <c r="O28" s="259">
        <v>3400000</v>
      </c>
      <c r="P28" s="259">
        <v>3400000</v>
      </c>
      <c r="Q28" s="259">
        <v>3400000</v>
      </c>
      <c r="R28" s="259">
        <v>3400000</v>
      </c>
      <c r="S28" s="260">
        <f t="shared" si="0"/>
        <v>40800000</v>
      </c>
      <c r="T28" s="261">
        <f t="shared" si="1"/>
        <v>3400000</v>
      </c>
      <c r="U28" s="270">
        <f t="shared" si="2"/>
        <v>44200000</v>
      </c>
      <c r="V28" s="262"/>
      <c r="W28" s="263"/>
    </row>
    <row r="29" spans="1:25" s="264" customFormat="1" ht="21.95" customHeight="1" x14ac:dyDescent="0.25">
      <c r="A29" s="267">
        <v>11</v>
      </c>
      <c r="B29" s="268"/>
      <c r="C29" s="334">
        <v>758045</v>
      </c>
      <c r="D29" s="272" t="s">
        <v>35</v>
      </c>
      <c r="E29" s="7">
        <v>111</v>
      </c>
      <c r="F29" s="416" t="s">
        <v>18</v>
      </c>
      <c r="G29" s="259">
        <v>2000000</v>
      </c>
      <c r="H29" s="259">
        <v>2000000</v>
      </c>
      <c r="I29" s="259">
        <v>2000000</v>
      </c>
      <c r="J29" s="259">
        <v>2000000</v>
      </c>
      <c r="K29" s="259">
        <v>2000000</v>
      </c>
      <c r="L29" s="259">
        <v>2000000</v>
      </c>
      <c r="M29" s="259">
        <v>2000000</v>
      </c>
      <c r="N29" s="259">
        <v>2000000</v>
      </c>
      <c r="O29" s="259">
        <v>2000000</v>
      </c>
      <c r="P29" s="259">
        <v>2000000</v>
      </c>
      <c r="Q29" s="259">
        <v>2000000</v>
      </c>
      <c r="R29" s="259">
        <v>2000000</v>
      </c>
      <c r="S29" s="260">
        <f t="shared" si="0"/>
        <v>24000000</v>
      </c>
      <c r="T29" s="261">
        <f t="shared" si="1"/>
        <v>2000000</v>
      </c>
      <c r="U29" s="270">
        <f t="shared" si="2"/>
        <v>26000000</v>
      </c>
      <c r="V29" s="262"/>
      <c r="W29" s="263"/>
    </row>
    <row r="30" spans="1:25" s="264" customFormat="1" ht="21.95" customHeight="1" x14ac:dyDescent="0.25">
      <c r="A30" s="267">
        <v>12</v>
      </c>
      <c r="B30" s="273"/>
      <c r="C30" s="334">
        <v>3687466</v>
      </c>
      <c r="D30" s="272" t="s">
        <v>36</v>
      </c>
      <c r="E30" s="7">
        <v>111</v>
      </c>
      <c r="F30" s="416" t="s">
        <v>18</v>
      </c>
      <c r="G30" s="259">
        <v>2400000</v>
      </c>
      <c r="H30" s="259">
        <v>2400000</v>
      </c>
      <c r="I30" s="259">
        <v>2400000</v>
      </c>
      <c r="J30" s="259">
        <v>2400000</v>
      </c>
      <c r="K30" s="259">
        <v>2400000</v>
      </c>
      <c r="L30" s="259">
        <v>2400000</v>
      </c>
      <c r="M30" s="259">
        <v>2400000</v>
      </c>
      <c r="N30" s="259">
        <v>2400000</v>
      </c>
      <c r="O30" s="259">
        <v>2400000</v>
      </c>
      <c r="P30" s="259">
        <v>2400000</v>
      </c>
      <c r="Q30" s="259">
        <v>2400000</v>
      </c>
      <c r="R30" s="259">
        <v>2400000</v>
      </c>
      <c r="S30" s="260">
        <f t="shared" si="0"/>
        <v>28800000</v>
      </c>
      <c r="T30" s="261">
        <f t="shared" si="1"/>
        <v>2400000</v>
      </c>
      <c r="U30" s="270">
        <f t="shared" si="2"/>
        <v>31200000</v>
      </c>
      <c r="V30" s="262"/>
      <c r="W30" s="263"/>
    </row>
    <row r="31" spans="1:25" s="281" customFormat="1" ht="21.95" customHeight="1" thickBot="1" x14ac:dyDescent="0.3">
      <c r="A31" s="267">
        <v>13</v>
      </c>
      <c r="B31" s="274"/>
      <c r="C31" s="337">
        <v>4208803</v>
      </c>
      <c r="D31" s="275" t="s">
        <v>37</v>
      </c>
      <c r="E31" s="276">
        <v>111</v>
      </c>
      <c r="F31" s="418" t="s">
        <v>18</v>
      </c>
      <c r="G31" s="277">
        <v>1824055</v>
      </c>
      <c r="H31" s="277">
        <v>1824055</v>
      </c>
      <c r="I31" s="277">
        <v>1824055</v>
      </c>
      <c r="J31" s="277">
        <v>1824055</v>
      </c>
      <c r="K31" s="277">
        <v>1824055</v>
      </c>
      <c r="L31" s="277">
        <v>1824055</v>
      </c>
      <c r="M31" s="277">
        <v>1824055</v>
      </c>
      <c r="N31" s="277">
        <v>1824055</v>
      </c>
      <c r="O31" s="277">
        <v>1824055</v>
      </c>
      <c r="P31" s="277">
        <v>1824055</v>
      </c>
      <c r="Q31" s="277">
        <v>1824055</v>
      </c>
      <c r="R31" s="277">
        <v>1824055</v>
      </c>
      <c r="S31" s="260">
        <f t="shared" si="0"/>
        <v>21888660</v>
      </c>
      <c r="T31" s="261">
        <f t="shared" si="1"/>
        <v>1824055</v>
      </c>
      <c r="U31" s="278">
        <f t="shared" si="2"/>
        <v>23712715</v>
      </c>
      <c r="V31" s="279"/>
      <c r="W31" s="280"/>
    </row>
    <row r="32" spans="1:25" s="264" customFormat="1" ht="21.95" customHeight="1" x14ac:dyDescent="0.25">
      <c r="A32" s="267">
        <v>14</v>
      </c>
      <c r="B32" s="282"/>
      <c r="C32" s="336">
        <v>1620015</v>
      </c>
      <c r="D32" s="283" t="s">
        <v>38</v>
      </c>
      <c r="E32" s="27">
        <v>111</v>
      </c>
      <c r="F32" s="417" t="s">
        <v>18</v>
      </c>
      <c r="G32" s="271">
        <v>3906000</v>
      </c>
      <c r="H32" s="271">
        <v>3906000</v>
      </c>
      <c r="I32" s="271">
        <v>3906000</v>
      </c>
      <c r="J32" s="271">
        <v>3906000</v>
      </c>
      <c r="K32" s="271">
        <v>3906000</v>
      </c>
      <c r="L32" s="271">
        <v>3906000</v>
      </c>
      <c r="M32" s="271">
        <v>3906000</v>
      </c>
      <c r="N32" s="271">
        <v>3906000</v>
      </c>
      <c r="O32" s="271">
        <v>3906000</v>
      </c>
      <c r="P32" s="271">
        <v>3906000</v>
      </c>
      <c r="Q32" s="271">
        <v>3906000</v>
      </c>
      <c r="R32" s="271">
        <v>3906000</v>
      </c>
      <c r="S32" s="260">
        <f t="shared" si="0"/>
        <v>46872000</v>
      </c>
      <c r="T32" s="261">
        <f t="shared" si="1"/>
        <v>3906000</v>
      </c>
      <c r="U32" s="284">
        <f t="shared" si="2"/>
        <v>50778000</v>
      </c>
      <c r="V32" s="262"/>
      <c r="W32" s="263"/>
    </row>
    <row r="33" spans="1:23" s="264" customFormat="1" ht="21.95" customHeight="1" x14ac:dyDescent="0.25">
      <c r="A33" s="366">
        <v>15</v>
      </c>
      <c r="B33" s="391"/>
      <c r="C33" s="392">
        <v>875960</v>
      </c>
      <c r="D33" s="387" t="s">
        <v>340</v>
      </c>
      <c r="E33" s="7">
        <v>111</v>
      </c>
      <c r="F33" s="416" t="s">
        <v>18</v>
      </c>
      <c r="G33" s="259">
        <v>3350000</v>
      </c>
      <c r="H33" s="259">
        <v>3350000</v>
      </c>
      <c r="I33" s="259">
        <v>3350000</v>
      </c>
      <c r="J33" s="259">
        <v>3350000</v>
      </c>
      <c r="K33" s="259">
        <v>3350000</v>
      </c>
      <c r="L33" s="259">
        <v>3350000</v>
      </c>
      <c r="M33" s="259">
        <v>3350000</v>
      </c>
      <c r="N33" s="259">
        <v>3350000</v>
      </c>
      <c r="O33" s="259">
        <v>3350000</v>
      </c>
      <c r="P33" s="259">
        <v>3350000</v>
      </c>
      <c r="Q33" s="259">
        <v>3350000</v>
      </c>
      <c r="R33" s="259">
        <v>3350000</v>
      </c>
      <c r="S33" s="260">
        <f t="shared" si="0"/>
        <v>40200000</v>
      </c>
      <c r="T33" s="261">
        <f t="shared" si="1"/>
        <v>3350000</v>
      </c>
      <c r="U33" s="390">
        <f>SUM(S33:T34)</f>
        <v>43550000</v>
      </c>
      <c r="V33" s="262"/>
      <c r="W33" s="263"/>
    </row>
    <row r="34" spans="1:23" s="264" customFormat="1" ht="21.95" customHeight="1" x14ac:dyDescent="0.25">
      <c r="A34" s="366"/>
      <c r="B34" s="391"/>
      <c r="C34" s="392"/>
      <c r="D34" s="387"/>
      <c r="E34" s="7">
        <v>232</v>
      </c>
      <c r="F34" s="416" t="s">
        <v>20</v>
      </c>
      <c r="G34" s="259">
        <v>0</v>
      </c>
      <c r="H34" s="259">
        <v>0</v>
      </c>
      <c r="I34" s="259">
        <v>0</v>
      </c>
      <c r="J34" s="259">
        <v>0</v>
      </c>
      <c r="K34" s="259">
        <v>0</v>
      </c>
      <c r="L34" s="259">
        <v>0</v>
      </c>
      <c r="M34" s="259">
        <v>0</v>
      </c>
      <c r="N34" s="259">
        <v>0</v>
      </c>
      <c r="O34" s="259">
        <v>0</v>
      </c>
      <c r="P34" s="259">
        <v>0</v>
      </c>
      <c r="Q34" s="259">
        <v>0</v>
      </c>
      <c r="R34" s="259">
        <v>0</v>
      </c>
      <c r="S34" s="260">
        <f t="shared" si="0"/>
        <v>0</v>
      </c>
      <c r="T34" s="261">
        <f t="shared" si="1"/>
        <v>0</v>
      </c>
      <c r="U34" s="390"/>
      <c r="V34" s="262"/>
      <c r="W34" s="263"/>
    </row>
    <row r="35" spans="1:23" s="264" customFormat="1" ht="21.95" customHeight="1" x14ac:dyDescent="0.25">
      <c r="A35" s="366">
        <v>16</v>
      </c>
      <c r="B35" s="354"/>
      <c r="C35" s="399">
        <v>2162050</v>
      </c>
      <c r="D35" s="401" t="s">
        <v>39</v>
      </c>
      <c r="E35" s="7">
        <v>111</v>
      </c>
      <c r="F35" s="416" t="s">
        <v>18</v>
      </c>
      <c r="G35" s="259">
        <v>3000000</v>
      </c>
      <c r="H35" s="259">
        <v>3000000</v>
      </c>
      <c r="I35" s="259">
        <v>3000000</v>
      </c>
      <c r="J35" s="259">
        <v>3000000</v>
      </c>
      <c r="K35" s="259">
        <v>3000000</v>
      </c>
      <c r="L35" s="259">
        <v>3000000</v>
      </c>
      <c r="M35" s="259">
        <v>3000000</v>
      </c>
      <c r="N35" s="259">
        <v>3000000</v>
      </c>
      <c r="O35" s="259">
        <v>3000000</v>
      </c>
      <c r="P35" s="259">
        <v>3000000</v>
      </c>
      <c r="Q35" s="259">
        <v>3000000</v>
      </c>
      <c r="R35" s="259">
        <v>3000000</v>
      </c>
      <c r="S35" s="260">
        <f t="shared" si="0"/>
        <v>36000000</v>
      </c>
      <c r="T35" s="261">
        <f t="shared" si="1"/>
        <v>3000000</v>
      </c>
      <c r="U35" s="390">
        <f>SUM(S35:T36)</f>
        <v>39000000</v>
      </c>
      <c r="V35" s="262"/>
      <c r="W35" s="263"/>
    </row>
    <row r="36" spans="1:23" s="264" customFormat="1" ht="21.95" customHeight="1" x14ac:dyDescent="0.25">
      <c r="A36" s="366"/>
      <c r="B36" s="356"/>
      <c r="C36" s="400"/>
      <c r="D36" s="402"/>
      <c r="E36" s="7">
        <v>232</v>
      </c>
      <c r="F36" s="416" t="s">
        <v>20</v>
      </c>
      <c r="G36" s="259">
        <v>0</v>
      </c>
      <c r="H36" s="259">
        <v>0</v>
      </c>
      <c r="I36" s="259">
        <v>0</v>
      </c>
      <c r="J36" s="259">
        <v>0</v>
      </c>
      <c r="K36" s="259">
        <v>0</v>
      </c>
      <c r="L36" s="259">
        <v>0</v>
      </c>
      <c r="M36" s="259">
        <v>0</v>
      </c>
      <c r="N36" s="259">
        <v>0</v>
      </c>
      <c r="O36" s="259">
        <v>0</v>
      </c>
      <c r="P36" s="259">
        <v>0</v>
      </c>
      <c r="Q36" s="259">
        <v>0</v>
      </c>
      <c r="R36" s="259">
        <v>0</v>
      </c>
      <c r="S36" s="260">
        <f t="shared" si="0"/>
        <v>0</v>
      </c>
      <c r="T36" s="261">
        <f t="shared" si="1"/>
        <v>0</v>
      </c>
      <c r="U36" s="390"/>
      <c r="V36" s="262"/>
      <c r="W36" s="263"/>
    </row>
    <row r="37" spans="1:23" s="264" customFormat="1" ht="21.95" customHeight="1" x14ac:dyDescent="0.25">
      <c r="A37" s="267">
        <v>17</v>
      </c>
      <c r="B37" s="268"/>
      <c r="C37" s="333">
        <v>2188709</v>
      </c>
      <c r="D37" s="272" t="s">
        <v>40</v>
      </c>
      <c r="E37" s="7">
        <v>111</v>
      </c>
      <c r="F37" s="416" t="s">
        <v>18</v>
      </c>
      <c r="G37" s="259">
        <v>2300000</v>
      </c>
      <c r="H37" s="259">
        <v>2300000</v>
      </c>
      <c r="I37" s="259">
        <v>2300000</v>
      </c>
      <c r="J37" s="259">
        <v>2300000</v>
      </c>
      <c r="K37" s="259">
        <v>2300000</v>
      </c>
      <c r="L37" s="259">
        <v>2300000</v>
      </c>
      <c r="M37" s="259">
        <v>2300000</v>
      </c>
      <c r="N37" s="259">
        <v>2300000</v>
      </c>
      <c r="O37" s="259">
        <v>2300000</v>
      </c>
      <c r="P37" s="259">
        <v>2300000</v>
      </c>
      <c r="Q37" s="259">
        <v>2300000</v>
      </c>
      <c r="R37" s="259">
        <v>2300000</v>
      </c>
      <c r="S37" s="260">
        <f t="shared" si="0"/>
        <v>27600000</v>
      </c>
      <c r="T37" s="261">
        <f t="shared" si="1"/>
        <v>2300000</v>
      </c>
      <c r="U37" s="270">
        <f>SUM(S37:T37)</f>
        <v>29900000</v>
      </c>
      <c r="V37" s="262"/>
      <c r="W37" s="263"/>
    </row>
    <row r="38" spans="1:23" s="281" customFormat="1" ht="21.95" customHeight="1" thickBot="1" x14ac:dyDescent="0.3">
      <c r="A38" s="285">
        <v>18</v>
      </c>
      <c r="B38" s="274"/>
      <c r="C38" s="338">
        <v>1903723</v>
      </c>
      <c r="D38" s="286" t="s">
        <v>41</v>
      </c>
      <c r="E38" s="276">
        <v>111</v>
      </c>
      <c r="F38" s="418" t="s">
        <v>18</v>
      </c>
      <c r="G38" s="277">
        <v>2300000</v>
      </c>
      <c r="H38" s="277">
        <v>2300000</v>
      </c>
      <c r="I38" s="277">
        <v>2300000</v>
      </c>
      <c r="J38" s="277">
        <v>2300000</v>
      </c>
      <c r="K38" s="277">
        <v>2300000</v>
      </c>
      <c r="L38" s="277">
        <v>2300000</v>
      </c>
      <c r="M38" s="277">
        <v>2300000</v>
      </c>
      <c r="N38" s="277">
        <v>2300000</v>
      </c>
      <c r="O38" s="277">
        <v>2300000</v>
      </c>
      <c r="P38" s="277">
        <v>2300000</v>
      </c>
      <c r="Q38" s="277">
        <v>2300000</v>
      </c>
      <c r="R38" s="277">
        <v>2300000</v>
      </c>
      <c r="S38" s="260">
        <f t="shared" si="0"/>
        <v>27600000</v>
      </c>
      <c r="T38" s="261">
        <f t="shared" si="1"/>
        <v>2300000</v>
      </c>
      <c r="U38" s="270">
        <f t="shared" ref="U38:U40" si="3">SUM(S38:T38)</f>
        <v>29900000</v>
      </c>
      <c r="V38" s="279"/>
      <c r="W38" s="280"/>
    </row>
    <row r="39" spans="1:23" s="281" customFormat="1" ht="21.95" customHeight="1" thickBot="1" x14ac:dyDescent="0.3">
      <c r="A39" s="267">
        <v>19</v>
      </c>
      <c r="B39" s="274"/>
      <c r="C39" s="338">
        <v>1800852</v>
      </c>
      <c r="D39" s="287" t="s">
        <v>42</v>
      </c>
      <c r="E39" s="276">
        <v>111</v>
      </c>
      <c r="F39" s="418" t="s">
        <v>18</v>
      </c>
      <c r="G39" s="277">
        <v>1824055</v>
      </c>
      <c r="H39" s="277">
        <v>1824055</v>
      </c>
      <c r="I39" s="277">
        <v>1824055</v>
      </c>
      <c r="J39" s="277">
        <v>1824055</v>
      </c>
      <c r="K39" s="277">
        <v>1824055</v>
      </c>
      <c r="L39" s="277">
        <v>1824055</v>
      </c>
      <c r="M39" s="277">
        <v>1824055</v>
      </c>
      <c r="N39" s="277">
        <v>1824055</v>
      </c>
      <c r="O39" s="277">
        <v>1824055</v>
      </c>
      <c r="P39" s="277">
        <v>1824055</v>
      </c>
      <c r="Q39" s="277">
        <v>1824055</v>
      </c>
      <c r="R39" s="277">
        <v>1824055</v>
      </c>
      <c r="S39" s="260">
        <f t="shared" si="0"/>
        <v>21888660</v>
      </c>
      <c r="T39" s="261">
        <f t="shared" si="1"/>
        <v>1824055</v>
      </c>
      <c r="U39" s="270">
        <f t="shared" si="3"/>
        <v>23712715</v>
      </c>
      <c r="V39" s="279"/>
      <c r="W39" s="280"/>
    </row>
    <row r="40" spans="1:23" s="264" customFormat="1" ht="21.95" customHeight="1" thickBot="1" x14ac:dyDescent="0.3">
      <c r="A40" s="285">
        <v>20</v>
      </c>
      <c r="B40" s="288"/>
      <c r="C40" s="336">
        <v>797247</v>
      </c>
      <c r="D40" s="289" t="s">
        <v>43</v>
      </c>
      <c r="E40" s="27">
        <v>111</v>
      </c>
      <c r="F40" s="417" t="s">
        <v>18</v>
      </c>
      <c r="G40" s="271">
        <v>3906000</v>
      </c>
      <c r="H40" s="271">
        <v>3906000</v>
      </c>
      <c r="I40" s="271">
        <v>3906000</v>
      </c>
      <c r="J40" s="271">
        <v>3906000</v>
      </c>
      <c r="K40" s="271">
        <v>3906000</v>
      </c>
      <c r="L40" s="271">
        <v>3906000</v>
      </c>
      <c r="M40" s="271">
        <v>3906000</v>
      </c>
      <c r="N40" s="271">
        <v>3906000</v>
      </c>
      <c r="O40" s="271">
        <v>3906000</v>
      </c>
      <c r="P40" s="271">
        <v>3906000</v>
      </c>
      <c r="Q40" s="271">
        <v>3906000</v>
      </c>
      <c r="R40" s="271">
        <v>3906000</v>
      </c>
      <c r="S40" s="260">
        <f t="shared" si="0"/>
        <v>46872000</v>
      </c>
      <c r="T40" s="261">
        <f t="shared" si="1"/>
        <v>3906000</v>
      </c>
      <c r="U40" s="270">
        <f t="shared" si="3"/>
        <v>50778000</v>
      </c>
      <c r="V40" s="262"/>
      <c r="W40" s="263"/>
    </row>
    <row r="41" spans="1:23" s="264" customFormat="1" ht="22.5" customHeight="1" x14ac:dyDescent="0.25">
      <c r="A41" s="366">
        <v>21</v>
      </c>
      <c r="B41" s="367"/>
      <c r="C41" s="376">
        <v>2288811</v>
      </c>
      <c r="D41" s="374" t="s">
        <v>44</v>
      </c>
      <c r="E41" s="7">
        <v>111</v>
      </c>
      <c r="F41" s="416" t="s">
        <v>18</v>
      </c>
      <c r="G41" s="259">
        <v>2400000</v>
      </c>
      <c r="H41" s="259">
        <v>2400000</v>
      </c>
      <c r="I41" s="259">
        <v>2400000</v>
      </c>
      <c r="J41" s="259">
        <v>2400000</v>
      </c>
      <c r="K41" s="259">
        <v>2400000</v>
      </c>
      <c r="L41" s="259">
        <v>2400000</v>
      </c>
      <c r="M41" s="259">
        <v>2400000</v>
      </c>
      <c r="N41" s="259">
        <v>2400000</v>
      </c>
      <c r="O41" s="259">
        <v>2400000</v>
      </c>
      <c r="P41" s="259">
        <v>2400000</v>
      </c>
      <c r="Q41" s="259">
        <v>2400000</v>
      </c>
      <c r="R41" s="259">
        <v>2400000</v>
      </c>
      <c r="S41" s="260">
        <f t="shared" si="0"/>
        <v>28800000</v>
      </c>
      <c r="T41" s="261">
        <f t="shared" si="1"/>
        <v>2400000</v>
      </c>
      <c r="U41" s="390">
        <f>SUM(S41:T42)</f>
        <v>31200000</v>
      </c>
      <c r="V41" s="262"/>
      <c r="W41" s="263"/>
    </row>
    <row r="42" spans="1:23" s="294" customFormat="1" ht="21.95" customHeight="1" thickBot="1" x14ac:dyDescent="0.3">
      <c r="A42" s="370"/>
      <c r="B42" s="373"/>
      <c r="C42" s="377"/>
      <c r="D42" s="375"/>
      <c r="E42" s="290">
        <v>232</v>
      </c>
      <c r="F42" s="419" t="s">
        <v>20</v>
      </c>
      <c r="G42" s="291">
        <v>0</v>
      </c>
      <c r="H42" s="291">
        <v>0</v>
      </c>
      <c r="I42" s="291">
        <v>0</v>
      </c>
      <c r="J42" s="291">
        <v>0</v>
      </c>
      <c r="K42" s="291">
        <v>0</v>
      </c>
      <c r="L42" s="291">
        <v>0</v>
      </c>
      <c r="M42" s="291">
        <v>0</v>
      </c>
      <c r="N42" s="291">
        <v>0</v>
      </c>
      <c r="O42" s="291">
        <v>0</v>
      </c>
      <c r="P42" s="291">
        <v>0</v>
      </c>
      <c r="Q42" s="291">
        <v>0</v>
      </c>
      <c r="R42" s="291">
        <v>0</v>
      </c>
      <c r="S42" s="260">
        <f t="shared" si="0"/>
        <v>0</v>
      </c>
      <c r="T42" s="261">
        <f t="shared" si="1"/>
        <v>0</v>
      </c>
      <c r="U42" s="404"/>
      <c r="V42" s="292"/>
      <c r="W42" s="293"/>
    </row>
    <row r="43" spans="1:23" s="297" customFormat="1" ht="21.95" customHeight="1" x14ac:dyDescent="0.25">
      <c r="A43" s="383">
        <v>22</v>
      </c>
      <c r="B43" s="384"/>
      <c r="C43" s="363">
        <v>4436076</v>
      </c>
      <c r="D43" s="364" t="s">
        <v>341</v>
      </c>
      <c r="E43" s="7">
        <v>111</v>
      </c>
      <c r="F43" s="416" t="s">
        <v>18</v>
      </c>
      <c r="G43" s="259">
        <v>2600000</v>
      </c>
      <c r="H43" s="259">
        <v>2600000</v>
      </c>
      <c r="I43" s="259">
        <v>2600000</v>
      </c>
      <c r="J43" s="259">
        <v>2600000</v>
      </c>
      <c r="K43" s="259">
        <v>2600000</v>
      </c>
      <c r="L43" s="259">
        <v>2600000</v>
      </c>
      <c r="M43" s="259">
        <v>2600000</v>
      </c>
      <c r="N43" s="259">
        <v>2600000</v>
      </c>
      <c r="O43" s="259">
        <v>2600000</v>
      </c>
      <c r="P43" s="259">
        <v>2600000</v>
      </c>
      <c r="Q43" s="259">
        <v>2600000</v>
      </c>
      <c r="R43" s="259">
        <v>2600000</v>
      </c>
      <c r="S43" s="260">
        <f t="shared" si="0"/>
        <v>31200000</v>
      </c>
      <c r="T43" s="261">
        <f t="shared" si="1"/>
        <v>2600000</v>
      </c>
      <c r="U43" s="390">
        <f>SUM(S43:T44)</f>
        <v>33800000</v>
      </c>
      <c r="V43" s="295"/>
      <c r="W43" s="296"/>
    </row>
    <row r="44" spans="1:23" s="297" customFormat="1" ht="21.95" customHeight="1" thickBot="1" x14ac:dyDescent="0.3">
      <c r="A44" s="353"/>
      <c r="B44" s="385"/>
      <c r="C44" s="351"/>
      <c r="D44" s="365"/>
      <c r="E44" s="290">
        <v>232</v>
      </c>
      <c r="F44" s="419" t="s">
        <v>20</v>
      </c>
      <c r="G44" s="259">
        <v>0</v>
      </c>
      <c r="H44" s="259">
        <v>0</v>
      </c>
      <c r="I44" s="259">
        <v>0</v>
      </c>
      <c r="J44" s="259">
        <v>0</v>
      </c>
      <c r="K44" s="259">
        <v>0</v>
      </c>
      <c r="L44" s="259">
        <v>0</v>
      </c>
      <c r="M44" s="259">
        <v>0</v>
      </c>
      <c r="N44" s="259">
        <v>0</v>
      </c>
      <c r="O44" s="259">
        <v>0</v>
      </c>
      <c r="P44" s="259">
        <v>0</v>
      </c>
      <c r="Q44" s="259">
        <v>0</v>
      </c>
      <c r="R44" s="259">
        <v>0</v>
      </c>
      <c r="S44" s="260">
        <f t="shared" si="0"/>
        <v>0</v>
      </c>
      <c r="T44" s="261">
        <f t="shared" si="1"/>
        <v>0</v>
      </c>
      <c r="U44" s="404"/>
      <c r="V44" s="295"/>
      <c r="W44" s="296"/>
    </row>
    <row r="45" spans="1:23" s="297" customFormat="1" ht="21.95" customHeight="1" x14ac:dyDescent="0.25">
      <c r="A45" s="267">
        <v>23</v>
      </c>
      <c r="B45" s="268"/>
      <c r="C45" s="333">
        <v>2204274</v>
      </c>
      <c r="D45" s="272" t="s">
        <v>45</v>
      </c>
      <c r="E45" s="7">
        <v>111</v>
      </c>
      <c r="F45" s="416" t="s">
        <v>18</v>
      </c>
      <c r="G45" s="259">
        <v>3000000</v>
      </c>
      <c r="H45" s="259">
        <v>3000000</v>
      </c>
      <c r="I45" s="259">
        <v>3000000</v>
      </c>
      <c r="J45" s="259">
        <v>3000000</v>
      </c>
      <c r="K45" s="259">
        <v>3000000</v>
      </c>
      <c r="L45" s="259">
        <v>3000000</v>
      </c>
      <c r="M45" s="259">
        <v>3000000</v>
      </c>
      <c r="N45" s="259">
        <v>3000000</v>
      </c>
      <c r="O45" s="259">
        <v>3000000</v>
      </c>
      <c r="P45" s="259">
        <v>3000000</v>
      </c>
      <c r="Q45" s="259">
        <v>3000000</v>
      </c>
      <c r="R45" s="259">
        <v>3000000</v>
      </c>
      <c r="S45" s="260">
        <f t="shared" si="0"/>
        <v>36000000</v>
      </c>
      <c r="T45" s="261">
        <f t="shared" si="1"/>
        <v>3000000</v>
      </c>
      <c r="U45" s="270">
        <f>SUM(S45:T45)</f>
        <v>39000000</v>
      </c>
      <c r="V45" s="295"/>
      <c r="W45" s="296"/>
    </row>
    <row r="46" spans="1:23" s="297" customFormat="1" ht="21.95" customHeight="1" x14ac:dyDescent="0.25">
      <c r="A46" s="325">
        <v>24</v>
      </c>
      <c r="B46" s="326"/>
      <c r="C46" s="333">
        <v>3407967</v>
      </c>
      <c r="D46" s="272" t="s">
        <v>437</v>
      </c>
      <c r="E46" s="7">
        <v>111</v>
      </c>
      <c r="F46" s="416" t="s">
        <v>18</v>
      </c>
      <c r="G46" s="259">
        <v>3910000</v>
      </c>
      <c r="H46" s="259">
        <v>3910000</v>
      </c>
      <c r="I46" s="259">
        <v>3910000</v>
      </c>
      <c r="J46" s="259">
        <v>3910000</v>
      </c>
      <c r="K46" s="259">
        <v>3910000</v>
      </c>
      <c r="L46" s="259">
        <v>3910000</v>
      </c>
      <c r="M46" s="259">
        <v>3910000</v>
      </c>
      <c r="N46" s="259">
        <v>3910000</v>
      </c>
      <c r="O46" s="259">
        <v>3910000</v>
      </c>
      <c r="P46" s="259">
        <v>3910000</v>
      </c>
      <c r="Q46" s="259">
        <v>3910000</v>
      </c>
      <c r="R46" s="259">
        <v>3910000</v>
      </c>
      <c r="S46" s="260">
        <f t="shared" si="0"/>
        <v>46920000</v>
      </c>
      <c r="T46" s="261">
        <f t="shared" si="1"/>
        <v>3910000</v>
      </c>
      <c r="U46" s="322">
        <f t="shared" ref="U46:U49" si="4">SUM(S46:T46)</f>
        <v>50830000</v>
      </c>
      <c r="V46" s="295"/>
      <c r="W46" s="296"/>
    </row>
    <row r="47" spans="1:23" s="297" customFormat="1" ht="21.95" customHeight="1" x14ac:dyDescent="0.25">
      <c r="A47" s="325">
        <v>25</v>
      </c>
      <c r="B47" s="326"/>
      <c r="C47" s="335">
        <v>3520117</v>
      </c>
      <c r="D47" s="272" t="s">
        <v>438</v>
      </c>
      <c r="E47" s="7">
        <v>111</v>
      </c>
      <c r="F47" s="416" t="s">
        <v>18</v>
      </c>
      <c r="G47" s="259">
        <v>2600000</v>
      </c>
      <c r="H47" s="259">
        <v>2600000</v>
      </c>
      <c r="I47" s="259">
        <v>2600000</v>
      </c>
      <c r="J47" s="259">
        <v>2600000</v>
      </c>
      <c r="K47" s="259">
        <v>2600000</v>
      </c>
      <c r="L47" s="259">
        <v>2600000</v>
      </c>
      <c r="M47" s="259">
        <v>2600000</v>
      </c>
      <c r="N47" s="259">
        <v>2600000</v>
      </c>
      <c r="O47" s="259">
        <v>2600000</v>
      </c>
      <c r="P47" s="259">
        <v>2600000</v>
      </c>
      <c r="Q47" s="259">
        <v>2600000</v>
      </c>
      <c r="R47" s="259">
        <v>2600000</v>
      </c>
      <c r="S47" s="260">
        <f t="shared" si="0"/>
        <v>31200000</v>
      </c>
      <c r="T47" s="261">
        <f t="shared" si="1"/>
        <v>2600000</v>
      </c>
      <c r="U47" s="322">
        <f t="shared" si="4"/>
        <v>33800000</v>
      </c>
      <c r="V47" s="295"/>
      <c r="W47" s="296"/>
    </row>
    <row r="48" spans="1:23" s="297" customFormat="1" ht="21.95" customHeight="1" x14ac:dyDescent="0.25">
      <c r="A48" s="325">
        <v>26</v>
      </c>
      <c r="B48" s="326"/>
      <c r="C48" s="335">
        <v>5434591</v>
      </c>
      <c r="D48" s="272" t="s">
        <v>439</v>
      </c>
      <c r="E48" s="7">
        <v>111</v>
      </c>
      <c r="F48" s="416" t="s">
        <v>18</v>
      </c>
      <c r="G48" s="259">
        <v>1824055</v>
      </c>
      <c r="H48" s="259">
        <v>1824055</v>
      </c>
      <c r="I48" s="259">
        <v>1824055</v>
      </c>
      <c r="J48" s="259">
        <v>1824055</v>
      </c>
      <c r="K48" s="259">
        <v>1824055</v>
      </c>
      <c r="L48" s="259">
        <v>1824055</v>
      </c>
      <c r="M48" s="259">
        <v>1824055</v>
      </c>
      <c r="N48" s="259">
        <v>1824055</v>
      </c>
      <c r="O48" s="259">
        <v>1824055</v>
      </c>
      <c r="P48" s="259">
        <v>1824055</v>
      </c>
      <c r="Q48" s="259">
        <v>1824055</v>
      </c>
      <c r="R48" s="259">
        <v>1824055</v>
      </c>
      <c r="S48" s="260">
        <f t="shared" si="0"/>
        <v>21888660</v>
      </c>
      <c r="T48" s="261">
        <f t="shared" si="1"/>
        <v>1824055</v>
      </c>
      <c r="U48" s="322">
        <f t="shared" si="4"/>
        <v>23712715</v>
      </c>
      <c r="V48" s="295"/>
      <c r="W48" s="296"/>
    </row>
    <row r="49" spans="1:25" s="297" customFormat="1" ht="21.95" customHeight="1" x14ac:dyDescent="0.25">
      <c r="A49" s="325">
        <v>27</v>
      </c>
      <c r="B49" s="326"/>
      <c r="C49" s="335">
        <v>848478</v>
      </c>
      <c r="D49" s="272" t="s">
        <v>366</v>
      </c>
      <c r="E49" s="7">
        <v>111</v>
      </c>
      <c r="F49" s="416" t="s">
        <v>18</v>
      </c>
      <c r="G49" s="259">
        <v>3300000</v>
      </c>
      <c r="H49" s="259">
        <v>3300000</v>
      </c>
      <c r="I49" s="259">
        <v>3300000</v>
      </c>
      <c r="J49" s="259">
        <v>3300000</v>
      </c>
      <c r="K49" s="259">
        <v>3300000</v>
      </c>
      <c r="L49" s="259">
        <v>3300000</v>
      </c>
      <c r="M49" s="259">
        <v>3300000</v>
      </c>
      <c r="N49" s="259">
        <v>3300000</v>
      </c>
      <c r="O49" s="259">
        <v>3300000</v>
      </c>
      <c r="P49" s="259">
        <v>3300000</v>
      </c>
      <c r="Q49" s="259">
        <v>3300000</v>
      </c>
      <c r="R49" s="259">
        <v>3300000</v>
      </c>
      <c r="S49" s="260">
        <f t="shared" si="0"/>
        <v>39600000</v>
      </c>
      <c r="T49" s="261">
        <f t="shared" si="1"/>
        <v>3300000</v>
      </c>
      <c r="U49" s="322">
        <f t="shared" si="4"/>
        <v>42900000</v>
      </c>
      <c r="V49" s="295"/>
      <c r="W49" s="296"/>
    </row>
    <row r="50" spans="1:25" s="281" customFormat="1" ht="33.75" customHeight="1" thickBot="1" x14ac:dyDescent="0.3">
      <c r="A50" s="298">
        <v>28</v>
      </c>
      <c r="B50" s="299"/>
      <c r="C50" s="300">
        <v>610367</v>
      </c>
      <c r="D50" s="301" t="s">
        <v>46</v>
      </c>
      <c r="E50" s="302">
        <v>111</v>
      </c>
      <c r="F50" s="420" t="s">
        <v>18</v>
      </c>
      <c r="G50" s="303">
        <v>3906000</v>
      </c>
      <c r="H50" s="303">
        <v>3906000</v>
      </c>
      <c r="I50" s="303">
        <v>3906000</v>
      </c>
      <c r="J50" s="303">
        <v>3906000</v>
      </c>
      <c r="K50" s="303">
        <v>3906000</v>
      </c>
      <c r="L50" s="303">
        <v>3906000</v>
      </c>
      <c r="M50" s="303">
        <v>3906000</v>
      </c>
      <c r="N50" s="303">
        <v>3906000</v>
      </c>
      <c r="O50" s="303">
        <v>3906000</v>
      </c>
      <c r="P50" s="303">
        <v>3906000</v>
      </c>
      <c r="Q50" s="303">
        <v>3906000</v>
      </c>
      <c r="R50" s="303">
        <v>3906000</v>
      </c>
      <c r="S50" s="311">
        <f t="shared" si="0"/>
        <v>46872000</v>
      </c>
      <c r="T50" s="312">
        <f t="shared" si="1"/>
        <v>3906000</v>
      </c>
      <c r="U50" s="304">
        <f>SUM(S50:T50)</f>
        <v>50778000</v>
      </c>
      <c r="V50" s="279"/>
      <c r="W50" s="280"/>
    </row>
    <row r="51" spans="1:25" s="264" customFormat="1" ht="21.95" customHeight="1" x14ac:dyDescent="0.25">
      <c r="A51" s="369">
        <v>29</v>
      </c>
      <c r="B51" s="371"/>
      <c r="C51" s="380">
        <v>1703938</v>
      </c>
      <c r="D51" s="378" t="s">
        <v>47</v>
      </c>
      <c r="E51" s="27">
        <v>111</v>
      </c>
      <c r="F51" s="417" t="s">
        <v>18</v>
      </c>
      <c r="G51" s="271">
        <v>3300000</v>
      </c>
      <c r="H51" s="271">
        <v>3300000</v>
      </c>
      <c r="I51" s="271">
        <v>3300000</v>
      </c>
      <c r="J51" s="271">
        <v>3300000</v>
      </c>
      <c r="K51" s="271">
        <v>3300000</v>
      </c>
      <c r="L51" s="271">
        <v>3300000</v>
      </c>
      <c r="M51" s="271">
        <v>3300000</v>
      </c>
      <c r="N51" s="271">
        <v>3300000</v>
      </c>
      <c r="O51" s="271">
        <v>3300000</v>
      </c>
      <c r="P51" s="271">
        <v>3300000</v>
      </c>
      <c r="Q51" s="271">
        <v>3300000</v>
      </c>
      <c r="R51" s="271">
        <v>3300000</v>
      </c>
      <c r="S51" s="260">
        <f t="shared" si="0"/>
        <v>39600000</v>
      </c>
      <c r="T51" s="261">
        <f t="shared" si="1"/>
        <v>3300000</v>
      </c>
      <c r="U51" s="389">
        <f>SUM(S51:T52)</f>
        <v>42900000</v>
      </c>
      <c r="V51" s="262"/>
      <c r="W51" s="263"/>
      <c r="Y51" s="263"/>
    </row>
    <row r="52" spans="1:25" s="294" customFormat="1" ht="21.95" customHeight="1" thickBot="1" x14ac:dyDescent="0.3">
      <c r="A52" s="370"/>
      <c r="B52" s="372"/>
      <c r="C52" s="381"/>
      <c r="D52" s="379"/>
      <c r="E52" s="290">
        <v>232</v>
      </c>
      <c r="F52" s="419" t="s">
        <v>20</v>
      </c>
      <c r="G52" s="291">
        <v>0</v>
      </c>
      <c r="H52" s="291">
        <v>0</v>
      </c>
      <c r="I52" s="291">
        <v>0</v>
      </c>
      <c r="J52" s="291">
        <v>0</v>
      </c>
      <c r="K52" s="291">
        <v>0</v>
      </c>
      <c r="L52" s="291">
        <v>0</v>
      </c>
      <c r="M52" s="291">
        <v>0</v>
      </c>
      <c r="N52" s="291">
        <v>0</v>
      </c>
      <c r="O52" s="291">
        <v>0</v>
      </c>
      <c r="P52" s="291">
        <v>0</v>
      </c>
      <c r="Q52" s="291">
        <v>0</v>
      </c>
      <c r="R52" s="291">
        <v>0</v>
      </c>
      <c r="S52" s="305">
        <f t="shared" si="0"/>
        <v>0</v>
      </c>
      <c r="T52" s="306">
        <f t="shared" si="1"/>
        <v>0</v>
      </c>
      <c r="U52" s="404"/>
      <c r="V52" s="292"/>
      <c r="W52" s="293"/>
    </row>
    <row r="53" spans="1:25" s="294" customFormat="1" ht="21.95" customHeight="1" x14ac:dyDescent="0.25">
      <c r="A53" s="307">
        <v>30</v>
      </c>
      <c r="B53" s="308"/>
      <c r="C53" s="342">
        <v>1533110</v>
      </c>
      <c r="D53" s="339" t="s">
        <v>352</v>
      </c>
      <c r="E53" s="290">
        <v>111</v>
      </c>
      <c r="F53" s="419" t="s">
        <v>18</v>
      </c>
      <c r="G53" s="291">
        <v>5500000</v>
      </c>
      <c r="H53" s="291">
        <v>5500000</v>
      </c>
      <c r="I53" s="291">
        <v>5500000</v>
      </c>
      <c r="J53" s="291">
        <v>5500000</v>
      </c>
      <c r="K53" s="291">
        <v>5500000</v>
      </c>
      <c r="L53" s="291">
        <v>5500000</v>
      </c>
      <c r="M53" s="291">
        <v>5500000</v>
      </c>
      <c r="N53" s="291">
        <v>5500000</v>
      </c>
      <c r="O53" s="291">
        <v>5500000</v>
      </c>
      <c r="P53" s="291">
        <v>5500000</v>
      </c>
      <c r="Q53" s="291">
        <v>5500000</v>
      </c>
      <c r="R53" s="291">
        <v>5500000</v>
      </c>
      <c r="S53" s="305">
        <f t="shared" si="0"/>
        <v>66000000</v>
      </c>
      <c r="T53" s="306">
        <f t="shared" si="1"/>
        <v>5500000</v>
      </c>
      <c r="U53" s="309">
        <f>SUM(S53:T53)</f>
        <v>71500000</v>
      </c>
      <c r="V53" s="292"/>
      <c r="W53" s="293"/>
    </row>
    <row r="54" spans="1:25" s="294" customFormat="1" ht="21.95" customHeight="1" x14ac:dyDescent="0.25">
      <c r="A54" s="307">
        <v>31</v>
      </c>
      <c r="B54" s="308"/>
      <c r="C54" s="342">
        <v>4341259</v>
      </c>
      <c r="D54" s="340" t="s">
        <v>353</v>
      </c>
      <c r="E54" s="290">
        <v>111</v>
      </c>
      <c r="F54" s="419" t="s">
        <v>18</v>
      </c>
      <c r="G54" s="291">
        <v>4000000</v>
      </c>
      <c r="H54" s="291">
        <v>4000000</v>
      </c>
      <c r="I54" s="291">
        <v>4000000</v>
      </c>
      <c r="J54" s="291">
        <v>4000000</v>
      </c>
      <c r="K54" s="291">
        <v>4000000</v>
      </c>
      <c r="L54" s="291">
        <v>4000000</v>
      </c>
      <c r="M54" s="291">
        <v>4000000</v>
      </c>
      <c r="N54" s="291">
        <v>4000000</v>
      </c>
      <c r="O54" s="291">
        <v>4000000</v>
      </c>
      <c r="P54" s="291">
        <v>4000000</v>
      </c>
      <c r="Q54" s="291">
        <v>4000000</v>
      </c>
      <c r="R54" s="291">
        <v>4000000</v>
      </c>
      <c r="S54" s="305">
        <f t="shared" si="0"/>
        <v>48000000</v>
      </c>
      <c r="T54" s="306">
        <f t="shared" si="1"/>
        <v>4000000</v>
      </c>
      <c r="U54" s="309">
        <f t="shared" ref="U54:U63" si="5">SUM(S54:T54)</f>
        <v>52000000</v>
      </c>
      <c r="V54" s="292"/>
      <c r="W54" s="293"/>
    </row>
    <row r="55" spans="1:25" s="297" customFormat="1" ht="21.95" customHeight="1" x14ac:dyDescent="0.25">
      <c r="A55" s="307">
        <v>32</v>
      </c>
      <c r="B55" s="268"/>
      <c r="C55" s="342">
        <v>2338422</v>
      </c>
      <c r="D55" s="340" t="s">
        <v>354</v>
      </c>
      <c r="E55" s="290">
        <v>111</v>
      </c>
      <c r="F55" s="419" t="s">
        <v>18</v>
      </c>
      <c r="G55" s="259">
        <v>3700000</v>
      </c>
      <c r="H55" s="259">
        <v>3700000</v>
      </c>
      <c r="I55" s="259">
        <v>3700000</v>
      </c>
      <c r="J55" s="259">
        <v>3700000</v>
      </c>
      <c r="K55" s="259">
        <v>3700000</v>
      </c>
      <c r="L55" s="259">
        <v>3700000</v>
      </c>
      <c r="M55" s="259">
        <v>3700000</v>
      </c>
      <c r="N55" s="259">
        <v>3700000</v>
      </c>
      <c r="O55" s="259">
        <v>3700000</v>
      </c>
      <c r="P55" s="259">
        <v>3700000</v>
      </c>
      <c r="Q55" s="259">
        <v>3700000</v>
      </c>
      <c r="R55" s="259">
        <v>3700000</v>
      </c>
      <c r="S55" s="305">
        <f t="shared" si="0"/>
        <v>44400000</v>
      </c>
      <c r="T55" s="306">
        <f t="shared" si="1"/>
        <v>3700000</v>
      </c>
      <c r="U55" s="309">
        <f t="shared" si="5"/>
        <v>48100000</v>
      </c>
      <c r="V55" s="295"/>
      <c r="W55" s="296"/>
    </row>
    <row r="56" spans="1:25" s="297" customFormat="1" ht="21.95" customHeight="1" x14ac:dyDescent="0.25">
      <c r="A56" s="307">
        <v>33</v>
      </c>
      <c r="B56" s="268"/>
      <c r="C56" s="342">
        <v>1487949</v>
      </c>
      <c r="D56" s="340" t="s">
        <v>355</v>
      </c>
      <c r="E56" s="290">
        <v>111</v>
      </c>
      <c r="F56" s="419" t="s">
        <v>18</v>
      </c>
      <c r="G56" s="259">
        <v>3700000</v>
      </c>
      <c r="H56" s="259">
        <v>3700000</v>
      </c>
      <c r="I56" s="259">
        <v>3700000</v>
      </c>
      <c r="J56" s="259">
        <v>3700000</v>
      </c>
      <c r="K56" s="259">
        <v>3700000</v>
      </c>
      <c r="L56" s="259">
        <v>3700000</v>
      </c>
      <c r="M56" s="259">
        <v>3700000</v>
      </c>
      <c r="N56" s="259">
        <v>3700000</v>
      </c>
      <c r="O56" s="259">
        <v>3700000</v>
      </c>
      <c r="P56" s="259">
        <v>3700000</v>
      </c>
      <c r="Q56" s="259">
        <v>3700000</v>
      </c>
      <c r="R56" s="259">
        <v>3700000</v>
      </c>
      <c r="S56" s="305">
        <f t="shared" si="0"/>
        <v>44400000</v>
      </c>
      <c r="T56" s="306">
        <f t="shared" si="1"/>
        <v>3700000</v>
      </c>
      <c r="U56" s="309">
        <f t="shared" si="5"/>
        <v>48100000</v>
      </c>
      <c r="V56" s="295"/>
      <c r="W56" s="296"/>
    </row>
    <row r="57" spans="1:25" s="297" customFormat="1" ht="21.95" customHeight="1" x14ac:dyDescent="0.25">
      <c r="A57" s="307">
        <v>34</v>
      </c>
      <c r="B57" s="268"/>
      <c r="C57" s="342">
        <v>1712509</v>
      </c>
      <c r="D57" s="339" t="s">
        <v>356</v>
      </c>
      <c r="E57" s="290">
        <v>111</v>
      </c>
      <c r="F57" s="419" t="s">
        <v>18</v>
      </c>
      <c r="G57" s="259">
        <v>3700000</v>
      </c>
      <c r="H57" s="259">
        <v>3700000</v>
      </c>
      <c r="I57" s="259">
        <v>3700000</v>
      </c>
      <c r="J57" s="259">
        <v>3700000</v>
      </c>
      <c r="K57" s="259">
        <v>3700000</v>
      </c>
      <c r="L57" s="259">
        <v>3700000</v>
      </c>
      <c r="M57" s="259">
        <v>3700000</v>
      </c>
      <c r="N57" s="259">
        <v>3700000</v>
      </c>
      <c r="O57" s="259">
        <v>3700000</v>
      </c>
      <c r="P57" s="259">
        <v>3700000</v>
      </c>
      <c r="Q57" s="259">
        <v>3700000</v>
      </c>
      <c r="R57" s="259">
        <v>3700000</v>
      </c>
      <c r="S57" s="305">
        <f t="shared" si="0"/>
        <v>44400000</v>
      </c>
      <c r="T57" s="306">
        <f t="shared" si="1"/>
        <v>3700000</v>
      </c>
      <c r="U57" s="309">
        <f t="shared" si="5"/>
        <v>48100000</v>
      </c>
      <c r="V57" s="295"/>
      <c r="W57" s="296"/>
    </row>
    <row r="58" spans="1:25" s="297" customFormat="1" ht="21.95" customHeight="1" x14ac:dyDescent="0.25">
      <c r="A58" s="307">
        <v>35</v>
      </c>
      <c r="B58" s="268"/>
      <c r="C58" s="342">
        <v>385813</v>
      </c>
      <c r="D58" s="340" t="s">
        <v>357</v>
      </c>
      <c r="E58" s="290">
        <v>111</v>
      </c>
      <c r="F58" s="419" t="s">
        <v>18</v>
      </c>
      <c r="G58" s="259">
        <v>3300000</v>
      </c>
      <c r="H58" s="259">
        <v>3300000</v>
      </c>
      <c r="I58" s="259">
        <v>3300000</v>
      </c>
      <c r="J58" s="259">
        <v>3300000</v>
      </c>
      <c r="K58" s="259">
        <v>3300000</v>
      </c>
      <c r="L58" s="259">
        <v>3300000</v>
      </c>
      <c r="M58" s="259">
        <v>3300000</v>
      </c>
      <c r="N58" s="259">
        <v>3300000</v>
      </c>
      <c r="O58" s="259">
        <v>3300000</v>
      </c>
      <c r="P58" s="259">
        <v>3300000</v>
      </c>
      <c r="Q58" s="259">
        <v>3300000</v>
      </c>
      <c r="R58" s="259">
        <v>3300000</v>
      </c>
      <c r="S58" s="305">
        <f t="shared" si="0"/>
        <v>39600000</v>
      </c>
      <c r="T58" s="306">
        <f t="shared" si="1"/>
        <v>3300000</v>
      </c>
      <c r="U58" s="309">
        <f t="shared" si="5"/>
        <v>42900000</v>
      </c>
      <c r="V58" s="295"/>
      <c r="W58" s="296"/>
    </row>
    <row r="59" spans="1:25" s="297" customFormat="1" ht="21.95" customHeight="1" x14ac:dyDescent="0.25">
      <c r="A59" s="307">
        <v>36</v>
      </c>
      <c r="B59" s="268"/>
      <c r="C59" s="342">
        <v>3495780</v>
      </c>
      <c r="D59" s="339" t="s">
        <v>358</v>
      </c>
      <c r="E59" s="290">
        <v>111</v>
      </c>
      <c r="F59" s="419" t="s">
        <v>18</v>
      </c>
      <c r="G59" s="259">
        <v>2800000</v>
      </c>
      <c r="H59" s="259">
        <v>2800000</v>
      </c>
      <c r="I59" s="259">
        <v>2800000</v>
      </c>
      <c r="J59" s="259">
        <v>2800000</v>
      </c>
      <c r="K59" s="259">
        <v>2800000</v>
      </c>
      <c r="L59" s="259">
        <v>2800000</v>
      </c>
      <c r="M59" s="259">
        <v>2800000</v>
      </c>
      <c r="N59" s="259">
        <v>2800000</v>
      </c>
      <c r="O59" s="259">
        <v>2800000</v>
      </c>
      <c r="P59" s="259">
        <v>2800000</v>
      </c>
      <c r="Q59" s="259">
        <v>2800000</v>
      </c>
      <c r="R59" s="259">
        <v>2800000</v>
      </c>
      <c r="S59" s="305">
        <f t="shared" si="0"/>
        <v>33600000</v>
      </c>
      <c r="T59" s="306">
        <f t="shared" si="1"/>
        <v>2800000</v>
      </c>
      <c r="U59" s="309">
        <f t="shared" si="5"/>
        <v>36400000</v>
      </c>
      <c r="V59" s="295"/>
      <c r="W59" s="296"/>
    </row>
    <row r="60" spans="1:25" s="297" customFormat="1" ht="21.95" customHeight="1" x14ac:dyDescent="0.25">
      <c r="A60" s="307">
        <v>37</v>
      </c>
      <c r="B60" s="268"/>
      <c r="C60" s="342">
        <v>3264742</v>
      </c>
      <c r="D60" s="339" t="s">
        <v>359</v>
      </c>
      <c r="E60" s="290">
        <v>111</v>
      </c>
      <c r="F60" s="419" t="s">
        <v>18</v>
      </c>
      <c r="G60" s="259">
        <v>2500000</v>
      </c>
      <c r="H60" s="259">
        <v>2500000</v>
      </c>
      <c r="I60" s="259">
        <v>2500000</v>
      </c>
      <c r="J60" s="259">
        <v>2500000</v>
      </c>
      <c r="K60" s="259">
        <v>2500000</v>
      </c>
      <c r="L60" s="259">
        <v>2500000</v>
      </c>
      <c r="M60" s="259">
        <v>2500000</v>
      </c>
      <c r="N60" s="259">
        <v>2500000</v>
      </c>
      <c r="O60" s="259">
        <v>2500000</v>
      </c>
      <c r="P60" s="259">
        <v>2500000</v>
      </c>
      <c r="Q60" s="259">
        <v>2500000</v>
      </c>
      <c r="R60" s="259">
        <v>2500000</v>
      </c>
      <c r="S60" s="305">
        <f t="shared" si="0"/>
        <v>30000000</v>
      </c>
      <c r="T60" s="306">
        <f t="shared" si="1"/>
        <v>2500000</v>
      </c>
      <c r="U60" s="309">
        <f t="shared" si="5"/>
        <v>32500000</v>
      </c>
      <c r="V60" s="295"/>
      <c r="W60" s="296"/>
    </row>
    <row r="61" spans="1:25" s="297" customFormat="1" ht="21.95" customHeight="1" x14ac:dyDescent="0.25">
      <c r="A61" s="307">
        <v>38</v>
      </c>
      <c r="B61" s="268"/>
      <c r="C61" s="342">
        <v>3803985</v>
      </c>
      <c r="D61" s="339" t="s">
        <v>360</v>
      </c>
      <c r="E61" s="290">
        <v>111</v>
      </c>
      <c r="F61" s="419" t="s">
        <v>18</v>
      </c>
      <c r="G61" s="259">
        <v>2500000</v>
      </c>
      <c r="H61" s="259">
        <v>2500000</v>
      </c>
      <c r="I61" s="259">
        <v>2500000</v>
      </c>
      <c r="J61" s="259">
        <v>2500000</v>
      </c>
      <c r="K61" s="259">
        <v>2500000</v>
      </c>
      <c r="L61" s="259">
        <v>2500000</v>
      </c>
      <c r="M61" s="259">
        <v>2500000</v>
      </c>
      <c r="N61" s="259">
        <v>2500000</v>
      </c>
      <c r="O61" s="259">
        <v>2500000</v>
      </c>
      <c r="P61" s="259">
        <v>2500000</v>
      </c>
      <c r="Q61" s="259">
        <v>2500000</v>
      </c>
      <c r="R61" s="259">
        <v>2500000</v>
      </c>
      <c r="S61" s="305">
        <f t="shared" si="0"/>
        <v>30000000</v>
      </c>
      <c r="T61" s="306">
        <f t="shared" si="1"/>
        <v>2500000</v>
      </c>
      <c r="U61" s="309">
        <f t="shared" si="5"/>
        <v>32500000</v>
      </c>
      <c r="V61" s="295"/>
      <c r="W61" s="296"/>
    </row>
    <row r="62" spans="1:25" s="297" customFormat="1" ht="21.95" customHeight="1" x14ac:dyDescent="0.25">
      <c r="A62" s="307">
        <v>39</v>
      </c>
      <c r="B62" s="268"/>
      <c r="C62" s="342">
        <v>2375293</v>
      </c>
      <c r="D62" s="341" t="s">
        <v>361</v>
      </c>
      <c r="E62" s="7">
        <v>111</v>
      </c>
      <c r="F62" s="416" t="s">
        <v>18</v>
      </c>
      <c r="G62" s="259">
        <v>1500000</v>
      </c>
      <c r="H62" s="259">
        <v>1500000</v>
      </c>
      <c r="I62" s="259">
        <v>1500000</v>
      </c>
      <c r="J62" s="259">
        <v>1500000</v>
      </c>
      <c r="K62" s="259">
        <v>1500000</v>
      </c>
      <c r="L62" s="259">
        <v>1500000</v>
      </c>
      <c r="M62" s="259">
        <v>1500000</v>
      </c>
      <c r="N62" s="259">
        <v>1500000</v>
      </c>
      <c r="O62" s="259">
        <v>1500000</v>
      </c>
      <c r="P62" s="259">
        <v>1500000</v>
      </c>
      <c r="Q62" s="259">
        <v>1500000</v>
      </c>
      <c r="R62" s="259">
        <v>1500000</v>
      </c>
      <c r="S62" s="305">
        <f t="shared" si="0"/>
        <v>18000000</v>
      </c>
      <c r="T62" s="306">
        <f t="shared" si="1"/>
        <v>1500000</v>
      </c>
      <c r="U62" s="309">
        <f t="shared" si="5"/>
        <v>19500000</v>
      </c>
      <c r="V62" s="295"/>
      <c r="W62" s="296"/>
    </row>
    <row r="63" spans="1:25" s="297" customFormat="1" ht="21.95" customHeight="1" x14ac:dyDescent="0.25">
      <c r="A63" s="307">
        <v>40</v>
      </c>
      <c r="B63" s="268"/>
      <c r="C63" s="342">
        <v>5798677</v>
      </c>
      <c r="D63" s="341" t="s">
        <v>369</v>
      </c>
      <c r="E63" s="7">
        <v>111</v>
      </c>
      <c r="F63" s="416" t="s">
        <v>18</v>
      </c>
      <c r="G63" s="259">
        <v>1040000</v>
      </c>
      <c r="H63" s="259">
        <v>1040000</v>
      </c>
      <c r="I63" s="259">
        <v>1040000</v>
      </c>
      <c r="J63" s="259">
        <v>1040000</v>
      </c>
      <c r="K63" s="259">
        <v>1040000</v>
      </c>
      <c r="L63" s="259">
        <v>1040000</v>
      </c>
      <c r="M63" s="259">
        <v>1040000</v>
      </c>
      <c r="N63" s="259">
        <v>1040000</v>
      </c>
      <c r="O63" s="259">
        <v>1040000</v>
      </c>
      <c r="P63" s="259">
        <v>1040000</v>
      </c>
      <c r="Q63" s="259">
        <v>1040000</v>
      </c>
      <c r="R63" s="259">
        <v>1040000</v>
      </c>
      <c r="S63" s="260">
        <f t="shared" si="0"/>
        <v>12480000</v>
      </c>
      <c r="T63" s="261">
        <f t="shared" si="1"/>
        <v>1040000</v>
      </c>
      <c r="U63" s="309">
        <f t="shared" si="5"/>
        <v>13520000</v>
      </c>
      <c r="V63" s="295"/>
      <c r="W63" s="296"/>
    </row>
    <row r="64" spans="1:25" s="264" customFormat="1" ht="23.25" customHeight="1" x14ac:dyDescent="0.25">
      <c r="A64" s="307">
        <v>41</v>
      </c>
      <c r="B64" s="288"/>
      <c r="C64" s="335">
        <v>733019</v>
      </c>
      <c r="D64" s="272" t="s">
        <v>113</v>
      </c>
      <c r="E64" s="310">
        <v>111</v>
      </c>
      <c r="F64" s="417" t="s">
        <v>18</v>
      </c>
      <c r="G64" s="259">
        <v>3900000</v>
      </c>
      <c r="H64" s="259">
        <v>3900000</v>
      </c>
      <c r="I64" s="259">
        <v>3900000</v>
      </c>
      <c r="J64" s="259">
        <v>3900000</v>
      </c>
      <c r="K64" s="259">
        <v>3900000</v>
      </c>
      <c r="L64" s="259">
        <v>3900000</v>
      </c>
      <c r="M64" s="259">
        <v>3900000</v>
      </c>
      <c r="N64" s="259">
        <v>3900000</v>
      </c>
      <c r="O64" s="259">
        <v>3900000</v>
      </c>
      <c r="P64" s="259">
        <v>3900000</v>
      </c>
      <c r="Q64" s="259">
        <v>3900000</v>
      </c>
      <c r="R64" s="259">
        <v>3900000</v>
      </c>
      <c r="S64" s="260">
        <f t="shared" si="0"/>
        <v>46800000</v>
      </c>
      <c r="T64" s="261">
        <f t="shared" si="1"/>
        <v>3900000</v>
      </c>
      <c r="U64" s="284">
        <f>SUM(S64:T64)</f>
        <v>50700000</v>
      </c>
      <c r="V64" s="262"/>
      <c r="W64" s="263"/>
    </row>
    <row r="65" spans="1:23" s="264" customFormat="1" ht="23.25" customHeight="1" x14ac:dyDescent="0.25">
      <c r="A65" s="307">
        <v>42</v>
      </c>
      <c r="B65" s="273"/>
      <c r="C65" s="335">
        <v>5975647</v>
      </c>
      <c r="D65" s="272" t="s">
        <v>343</v>
      </c>
      <c r="E65" s="7">
        <v>111</v>
      </c>
      <c r="F65" s="416" t="s">
        <v>18</v>
      </c>
      <c r="G65" s="259">
        <v>1000000</v>
      </c>
      <c r="H65" s="259">
        <v>1000000</v>
      </c>
      <c r="I65" s="259">
        <v>1000000</v>
      </c>
      <c r="J65" s="259">
        <v>1000000</v>
      </c>
      <c r="K65" s="259">
        <v>1000000</v>
      </c>
      <c r="L65" s="259">
        <v>1000000</v>
      </c>
      <c r="M65" s="259">
        <v>1000000</v>
      </c>
      <c r="N65" s="259">
        <v>1000000</v>
      </c>
      <c r="O65" s="259">
        <v>1000000</v>
      </c>
      <c r="P65" s="259">
        <v>1000000</v>
      </c>
      <c r="Q65" s="259">
        <v>1000000</v>
      </c>
      <c r="R65" s="259">
        <v>1000000</v>
      </c>
      <c r="S65" s="260">
        <f t="shared" si="0"/>
        <v>12000000</v>
      </c>
      <c r="T65" s="261">
        <f t="shared" si="1"/>
        <v>1000000</v>
      </c>
      <c r="U65" s="284">
        <f>SUM(S65:T65)</f>
        <v>13000000</v>
      </c>
      <c r="V65" s="262"/>
      <c r="W65" s="263"/>
    </row>
    <row r="66" spans="1:23" s="264" customFormat="1" ht="23.25" customHeight="1" x14ac:dyDescent="0.25">
      <c r="A66" s="307">
        <v>43</v>
      </c>
      <c r="B66" s="288"/>
      <c r="C66" s="335">
        <v>5157898</v>
      </c>
      <c r="D66" s="272" t="s">
        <v>344</v>
      </c>
      <c r="E66" s="7">
        <v>111</v>
      </c>
      <c r="F66" s="416" t="s">
        <v>18</v>
      </c>
      <c r="G66" s="259">
        <v>1300000</v>
      </c>
      <c r="H66" s="259">
        <v>1300000</v>
      </c>
      <c r="I66" s="259">
        <v>1300000</v>
      </c>
      <c r="J66" s="259">
        <v>1300000</v>
      </c>
      <c r="K66" s="259">
        <v>1300000</v>
      </c>
      <c r="L66" s="259">
        <v>1300000</v>
      </c>
      <c r="M66" s="259">
        <v>1300000</v>
      </c>
      <c r="N66" s="259">
        <v>1300000</v>
      </c>
      <c r="O66" s="259">
        <v>1300000</v>
      </c>
      <c r="P66" s="259">
        <v>1300000</v>
      </c>
      <c r="Q66" s="259">
        <v>1300000</v>
      </c>
      <c r="R66" s="259">
        <v>1300000</v>
      </c>
      <c r="S66" s="260">
        <f t="shared" si="0"/>
        <v>15600000</v>
      </c>
      <c r="T66" s="261">
        <f t="shared" si="1"/>
        <v>1300000</v>
      </c>
      <c r="U66" s="284">
        <f t="shared" ref="U66:U118" si="6">SUM(S66:T66)</f>
        <v>16900000</v>
      </c>
      <c r="V66" s="262"/>
      <c r="W66" s="263"/>
    </row>
    <row r="67" spans="1:23" s="264" customFormat="1" ht="23.25" customHeight="1" x14ac:dyDescent="0.25">
      <c r="A67" s="307">
        <v>44</v>
      </c>
      <c r="B67" s="288"/>
      <c r="C67" s="335">
        <v>4497976</v>
      </c>
      <c r="D67" s="272" t="s">
        <v>57</v>
      </c>
      <c r="E67" s="7">
        <v>111</v>
      </c>
      <c r="F67" s="416" t="s">
        <v>18</v>
      </c>
      <c r="G67" s="259">
        <v>1400000</v>
      </c>
      <c r="H67" s="259">
        <v>1400000</v>
      </c>
      <c r="I67" s="259">
        <v>1400000</v>
      </c>
      <c r="J67" s="259">
        <v>1400000</v>
      </c>
      <c r="K67" s="259">
        <v>1400000</v>
      </c>
      <c r="L67" s="259">
        <v>1400000</v>
      </c>
      <c r="M67" s="259">
        <v>1400000</v>
      </c>
      <c r="N67" s="259">
        <v>1400000</v>
      </c>
      <c r="O67" s="259">
        <v>1400000</v>
      </c>
      <c r="P67" s="259">
        <v>1400000</v>
      </c>
      <c r="Q67" s="259">
        <v>1400000</v>
      </c>
      <c r="R67" s="259">
        <v>1400000</v>
      </c>
      <c r="S67" s="260">
        <f t="shared" si="0"/>
        <v>16800000</v>
      </c>
      <c r="T67" s="261">
        <f t="shared" si="1"/>
        <v>1400000</v>
      </c>
      <c r="U67" s="284">
        <f t="shared" si="6"/>
        <v>18200000</v>
      </c>
      <c r="V67" s="262"/>
      <c r="W67" s="263"/>
    </row>
    <row r="68" spans="1:23" s="264" customFormat="1" ht="23.25" customHeight="1" x14ac:dyDescent="0.25">
      <c r="A68" s="307">
        <v>45</v>
      </c>
      <c r="B68" s="288"/>
      <c r="C68" s="335">
        <v>5155746</v>
      </c>
      <c r="D68" s="272" t="s">
        <v>391</v>
      </c>
      <c r="E68" s="7">
        <v>111</v>
      </c>
      <c r="F68" s="416" t="s">
        <v>18</v>
      </c>
      <c r="G68" s="259">
        <v>900000</v>
      </c>
      <c r="H68" s="259">
        <v>900000</v>
      </c>
      <c r="I68" s="259">
        <v>900000</v>
      </c>
      <c r="J68" s="259">
        <v>900000</v>
      </c>
      <c r="K68" s="259">
        <v>900000</v>
      </c>
      <c r="L68" s="259">
        <v>900000</v>
      </c>
      <c r="M68" s="259">
        <v>900000</v>
      </c>
      <c r="N68" s="259">
        <v>900000</v>
      </c>
      <c r="O68" s="259">
        <v>900000</v>
      </c>
      <c r="P68" s="259">
        <v>900000</v>
      </c>
      <c r="Q68" s="259">
        <v>900000</v>
      </c>
      <c r="R68" s="259">
        <v>900000</v>
      </c>
      <c r="S68" s="260">
        <f t="shared" si="0"/>
        <v>10800000</v>
      </c>
      <c r="T68" s="261">
        <f t="shared" si="1"/>
        <v>900000</v>
      </c>
      <c r="U68" s="284">
        <f t="shared" si="6"/>
        <v>11700000</v>
      </c>
      <c r="V68" s="262"/>
      <c r="W68" s="263"/>
    </row>
    <row r="69" spans="1:23" s="264" customFormat="1" ht="23.25" customHeight="1" x14ac:dyDescent="0.25">
      <c r="A69" s="307">
        <v>46</v>
      </c>
      <c r="B69" s="288"/>
      <c r="C69" s="335">
        <v>4342942</v>
      </c>
      <c r="D69" s="272" t="s">
        <v>52</v>
      </c>
      <c r="E69" s="7">
        <v>111</v>
      </c>
      <c r="F69" s="416" t="s">
        <v>18</v>
      </c>
      <c r="G69" s="259">
        <v>1000000</v>
      </c>
      <c r="H69" s="259">
        <v>1000000</v>
      </c>
      <c r="I69" s="259">
        <v>1000000</v>
      </c>
      <c r="J69" s="259">
        <v>1000000</v>
      </c>
      <c r="K69" s="259">
        <v>1000000</v>
      </c>
      <c r="L69" s="259">
        <v>1000000</v>
      </c>
      <c r="M69" s="259">
        <v>1000000</v>
      </c>
      <c r="N69" s="259">
        <v>1000000</v>
      </c>
      <c r="O69" s="259">
        <v>1000000</v>
      </c>
      <c r="P69" s="259">
        <v>1000000</v>
      </c>
      <c r="Q69" s="259">
        <v>1000000</v>
      </c>
      <c r="R69" s="259">
        <v>1000000</v>
      </c>
      <c r="S69" s="260">
        <f t="shared" si="0"/>
        <v>12000000</v>
      </c>
      <c r="T69" s="261">
        <f t="shared" si="1"/>
        <v>1000000</v>
      </c>
      <c r="U69" s="284">
        <f t="shared" si="6"/>
        <v>13000000</v>
      </c>
      <c r="V69" s="262"/>
      <c r="W69" s="263"/>
    </row>
    <row r="70" spans="1:23" s="264" customFormat="1" ht="23.25" customHeight="1" x14ac:dyDescent="0.25">
      <c r="A70" s="307">
        <v>47</v>
      </c>
      <c r="B70" s="288"/>
      <c r="C70" s="335">
        <v>1112418</v>
      </c>
      <c r="D70" s="272" t="s">
        <v>101</v>
      </c>
      <c r="E70" s="7">
        <v>111</v>
      </c>
      <c r="F70" s="416" t="s">
        <v>18</v>
      </c>
      <c r="G70" s="259">
        <v>1300000</v>
      </c>
      <c r="H70" s="259">
        <v>1300000</v>
      </c>
      <c r="I70" s="259">
        <v>1300000</v>
      </c>
      <c r="J70" s="259">
        <v>1300000</v>
      </c>
      <c r="K70" s="259">
        <v>1300000</v>
      </c>
      <c r="L70" s="259">
        <v>1300000</v>
      </c>
      <c r="M70" s="259">
        <v>1300000</v>
      </c>
      <c r="N70" s="259">
        <v>1300000</v>
      </c>
      <c r="O70" s="259">
        <v>1300000</v>
      </c>
      <c r="P70" s="259">
        <v>1300000</v>
      </c>
      <c r="Q70" s="259">
        <v>1300000</v>
      </c>
      <c r="R70" s="259">
        <v>1300000</v>
      </c>
      <c r="S70" s="260">
        <f t="shared" si="0"/>
        <v>15600000</v>
      </c>
      <c r="T70" s="261">
        <f t="shared" si="1"/>
        <v>1300000</v>
      </c>
      <c r="U70" s="284">
        <f t="shared" si="6"/>
        <v>16900000</v>
      </c>
      <c r="V70" s="262"/>
      <c r="W70" s="263"/>
    </row>
    <row r="71" spans="1:23" s="264" customFormat="1" ht="23.25" customHeight="1" x14ac:dyDescent="0.25">
      <c r="A71" s="307">
        <v>48</v>
      </c>
      <c r="B71" s="288"/>
      <c r="C71" s="335">
        <v>2990451</v>
      </c>
      <c r="D71" s="272" t="s">
        <v>103</v>
      </c>
      <c r="E71" s="7">
        <v>111</v>
      </c>
      <c r="F71" s="416" t="s">
        <v>18</v>
      </c>
      <c r="G71" s="259">
        <v>2000000</v>
      </c>
      <c r="H71" s="259">
        <v>2000000</v>
      </c>
      <c r="I71" s="259">
        <v>2000000</v>
      </c>
      <c r="J71" s="259">
        <v>2000000</v>
      </c>
      <c r="K71" s="259">
        <v>2000000</v>
      </c>
      <c r="L71" s="259">
        <v>2000000</v>
      </c>
      <c r="M71" s="259">
        <v>2000000</v>
      </c>
      <c r="N71" s="259">
        <v>2000000</v>
      </c>
      <c r="O71" s="259">
        <v>2000000</v>
      </c>
      <c r="P71" s="259">
        <v>2000000</v>
      </c>
      <c r="Q71" s="259">
        <v>2000000</v>
      </c>
      <c r="R71" s="259">
        <v>2000000</v>
      </c>
      <c r="S71" s="260">
        <f t="shared" si="0"/>
        <v>24000000</v>
      </c>
      <c r="T71" s="261">
        <f t="shared" si="1"/>
        <v>2000000</v>
      </c>
      <c r="U71" s="284">
        <f t="shared" si="6"/>
        <v>26000000</v>
      </c>
      <c r="V71" s="262"/>
      <c r="W71" s="263"/>
    </row>
    <row r="72" spans="1:23" s="264" customFormat="1" ht="23.25" customHeight="1" x14ac:dyDescent="0.25">
      <c r="A72" s="307">
        <v>49</v>
      </c>
      <c r="B72" s="288"/>
      <c r="C72" s="335">
        <v>1845750</v>
      </c>
      <c r="D72" s="272" t="s">
        <v>374</v>
      </c>
      <c r="E72" s="7">
        <v>111</v>
      </c>
      <c r="F72" s="416" t="s">
        <v>18</v>
      </c>
      <c r="G72" s="259">
        <v>3000000</v>
      </c>
      <c r="H72" s="259">
        <v>3000000</v>
      </c>
      <c r="I72" s="259">
        <v>3000000</v>
      </c>
      <c r="J72" s="259">
        <v>3000000</v>
      </c>
      <c r="K72" s="259">
        <v>3000000</v>
      </c>
      <c r="L72" s="259">
        <v>3000000</v>
      </c>
      <c r="M72" s="259">
        <v>3000000</v>
      </c>
      <c r="N72" s="259">
        <v>3000000</v>
      </c>
      <c r="O72" s="259">
        <v>3000000</v>
      </c>
      <c r="P72" s="259">
        <v>3000000</v>
      </c>
      <c r="Q72" s="259">
        <v>3000000</v>
      </c>
      <c r="R72" s="259">
        <v>3000000</v>
      </c>
      <c r="S72" s="260">
        <f t="shared" si="0"/>
        <v>36000000</v>
      </c>
      <c r="T72" s="261">
        <f t="shared" si="1"/>
        <v>3000000</v>
      </c>
      <c r="U72" s="284">
        <f t="shared" si="6"/>
        <v>39000000</v>
      </c>
      <c r="V72" s="262"/>
      <c r="W72" s="263"/>
    </row>
    <row r="73" spans="1:23" s="264" customFormat="1" ht="23.25" customHeight="1" x14ac:dyDescent="0.25">
      <c r="A73" s="307">
        <v>50</v>
      </c>
      <c r="B73" s="273"/>
      <c r="C73" s="335">
        <v>5289400</v>
      </c>
      <c r="D73" s="272" t="s">
        <v>386</v>
      </c>
      <c r="E73" s="7">
        <v>111</v>
      </c>
      <c r="F73" s="416" t="s">
        <v>18</v>
      </c>
      <c r="G73" s="259">
        <v>1400000</v>
      </c>
      <c r="H73" s="259">
        <v>1400000</v>
      </c>
      <c r="I73" s="259">
        <v>1400000</v>
      </c>
      <c r="J73" s="259">
        <v>1400000</v>
      </c>
      <c r="K73" s="259">
        <v>1400000</v>
      </c>
      <c r="L73" s="259">
        <v>1400000</v>
      </c>
      <c r="M73" s="259">
        <v>1400000</v>
      </c>
      <c r="N73" s="259">
        <v>1400000</v>
      </c>
      <c r="O73" s="259">
        <v>1400000</v>
      </c>
      <c r="P73" s="259">
        <v>1400000</v>
      </c>
      <c r="Q73" s="259">
        <v>1400000</v>
      </c>
      <c r="R73" s="259">
        <v>1400000</v>
      </c>
      <c r="S73" s="260">
        <f t="shared" si="0"/>
        <v>16800000</v>
      </c>
      <c r="T73" s="261">
        <f t="shared" si="1"/>
        <v>1400000</v>
      </c>
      <c r="U73" s="284">
        <f t="shared" si="6"/>
        <v>18200000</v>
      </c>
      <c r="V73" s="262"/>
      <c r="W73" s="263"/>
    </row>
    <row r="74" spans="1:23" s="264" customFormat="1" ht="23.25" customHeight="1" x14ac:dyDescent="0.25">
      <c r="A74" s="307">
        <v>51</v>
      </c>
      <c r="B74" s="288"/>
      <c r="C74" s="335">
        <v>4539928</v>
      </c>
      <c r="D74" s="272" t="s">
        <v>71</v>
      </c>
      <c r="E74" s="7">
        <v>111</v>
      </c>
      <c r="F74" s="416" t="s">
        <v>18</v>
      </c>
      <c r="G74" s="259">
        <v>1100000</v>
      </c>
      <c r="H74" s="259">
        <v>1100000</v>
      </c>
      <c r="I74" s="259">
        <v>1100000</v>
      </c>
      <c r="J74" s="259">
        <v>1100000</v>
      </c>
      <c r="K74" s="259">
        <v>1100000</v>
      </c>
      <c r="L74" s="259">
        <v>1100000</v>
      </c>
      <c r="M74" s="259">
        <v>1100000</v>
      </c>
      <c r="N74" s="259">
        <v>1100000</v>
      </c>
      <c r="O74" s="259">
        <v>1100000</v>
      </c>
      <c r="P74" s="259">
        <v>1100000</v>
      </c>
      <c r="Q74" s="259">
        <v>1100000</v>
      </c>
      <c r="R74" s="259">
        <v>1100000</v>
      </c>
      <c r="S74" s="260">
        <f t="shared" si="0"/>
        <v>13200000</v>
      </c>
      <c r="T74" s="261">
        <f t="shared" si="1"/>
        <v>1100000</v>
      </c>
      <c r="U74" s="284">
        <f t="shared" si="6"/>
        <v>14300000</v>
      </c>
      <c r="V74" s="262"/>
      <c r="W74" s="263"/>
    </row>
    <row r="75" spans="1:23" s="264" customFormat="1" ht="23.25" customHeight="1" x14ac:dyDescent="0.25">
      <c r="A75" s="307">
        <v>52</v>
      </c>
      <c r="B75" s="288"/>
      <c r="C75" s="335">
        <v>3560391</v>
      </c>
      <c r="D75" s="272" t="s">
        <v>210</v>
      </c>
      <c r="E75" s="7">
        <v>111</v>
      </c>
      <c r="F75" s="416" t="s">
        <v>18</v>
      </c>
      <c r="G75" s="259">
        <v>1500000</v>
      </c>
      <c r="H75" s="259">
        <v>1500000</v>
      </c>
      <c r="I75" s="259">
        <v>1500000</v>
      </c>
      <c r="J75" s="259">
        <v>1500000</v>
      </c>
      <c r="K75" s="259">
        <v>1500000</v>
      </c>
      <c r="L75" s="259">
        <v>1500000</v>
      </c>
      <c r="M75" s="259">
        <v>1500000</v>
      </c>
      <c r="N75" s="259">
        <v>1500000</v>
      </c>
      <c r="O75" s="259">
        <v>1500000</v>
      </c>
      <c r="P75" s="259">
        <v>1500000</v>
      </c>
      <c r="Q75" s="259">
        <v>1500000</v>
      </c>
      <c r="R75" s="259">
        <v>1500000</v>
      </c>
      <c r="S75" s="260">
        <f t="shared" si="0"/>
        <v>18000000</v>
      </c>
      <c r="T75" s="261">
        <f t="shared" si="1"/>
        <v>1500000</v>
      </c>
      <c r="U75" s="284">
        <f t="shared" si="6"/>
        <v>19500000</v>
      </c>
      <c r="V75" s="262"/>
      <c r="W75" s="263"/>
    </row>
    <row r="76" spans="1:23" s="264" customFormat="1" ht="23.25" customHeight="1" x14ac:dyDescent="0.25">
      <c r="A76" s="307">
        <v>53</v>
      </c>
      <c r="B76" s="273"/>
      <c r="C76" s="335">
        <v>5540222</v>
      </c>
      <c r="D76" s="272" t="s">
        <v>383</v>
      </c>
      <c r="E76" s="7">
        <v>111</v>
      </c>
      <c r="F76" s="416" t="s">
        <v>18</v>
      </c>
      <c r="G76" s="259">
        <v>1000000</v>
      </c>
      <c r="H76" s="259">
        <v>1000000</v>
      </c>
      <c r="I76" s="259">
        <v>1000000</v>
      </c>
      <c r="J76" s="259">
        <v>1000000</v>
      </c>
      <c r="K76" s="259">
        <v>1000000</v>
      </c>
      <c r="L76" s="259">
        <v>1000000</v>
      </c>
      <c r="M76" s="259">
        <v>1000000</v>
      </c>
      <c r="N76" s="259">
        <v>1000000</v>
      </c>
      <c r="O76" s="259">
        <v>1000000</v>
      </c>
      <c r="P76" s="259">
        <v>1000000</v>
      </c>
      <c r="Q76" s="259">
        <v>1000000</v>
      </c>
      <c r="R76" s="259">
        <v>1000000</v>
      </c>
      <c r="S76" s="260">
        <f t="shared" si="0"/>
        <v>12000000</v>
      </c>
      <c r="T76" s="261">
        <f t="shared" si="1"/>
        <v>1000000</v>
      </c>
      <c r="U76" s="284">
        <f t="shared" si="6"/>
        <v>13000000</v>
      </c>
      <c r="V76" s="262"/>
      <c r="W76" s="263"/>
    </row>
    <row r="77" spans="1:23" s="264" customFormat="1" ht="23.25" customHeight="1" x14ac:dyDescent="0.25">
      <c r="A77" s="307">
        <v>54</v>
      </c>
      <c r="B77" s="288"/>
      <c r="C77" s="335">
        <v>848505</v>
      </c>
      <c r="D77" s="272" t="s">
        <v>119</v>
      </c>
      <c r="E77" s="7">
        <v>111</v>
      </c>
      <c r="F77" s="416" t="s">
        <v>18</v>
      </c>
      <c r="G77" s="259">
        <v>1200000</v>
      </c>
      <c r="H77" s="259">
        <v>1200000</v>
      </c>
      <c r="I77" s="259">
        <v>1200000</v>
      </c>
      <c r="J77" s="259">
        <v>1200000</v>
      </c>
      <c r="K77" s="259">
        <v>1200000</v>
      </c>
      <c r="L77" s="259">
        <v>1200000</v>
      </c>
      <c r="M77" s="259">
        <v>1200000</v>
      </c>
      <c r="N77" s="259">
        <v>1200000</v>
      </c>
      <c r="O77" s="259">
        <v>1200000</v>
      </c>
      <c r="P77" s="259">
        <v>1200000</v>
      </c>
      <c r="Q77" s="259">
        <v>1200000</v>
      </c>
      <c r="R77" s="259">
        <v>1200000</v>
      </c>
      <c r="S77" s="271">
        <f t="shared" si="0"/>
        <v>14400000</v>
      </c>
      <c r="T77" s="261">
        <f t="shared" si="1"/>
        <v>1200000</v>
      </c>
      <c r="U77" s="284">
        <f t="shared" si="6"/>
        <v>15600000</v>
      </c>
      <c r="V77" s="262"/>
      <c r="W77" s="263"/>
    </row>
    <row r="78" spans="1:23" s="264" customFormat="1" ht="23.25" customHeight="1" x14ac:dyDescent="0.25">
      <c r="A78" s="307">
        <v>55</v>
      </c>
      <c r="B78" s="273"/>
      <c r="C78" s="335">
        <v>1248854</v>
      </c>
      <c r="D78" s="272" t="s">
        <v>82</v>
      </c>
      <c r="E78" s="7">
        <v>111</v>
      </c>
      <c r="F78" s="416" t="s">
        <v>18</v>
      </c>
      <c r="G78" s="259">
        <v>1800000</v>
      </c>
      <c r="H78" s="259">
        <v>1800000</v>
      </c>
      <c r="I78" s="259">
        <v>1800000</v>
      </c>
      <c r="J78" s="259">
        <v>1800000</v>
      </c>
      <c r="K78" s="259">
        <v>1800000</v>
      </c>
      <c r="L78" s="259">
        <v>1800000</v>
      </c>
      <c r="M78" s="259">
        <v>1800000</v>
      </c>
      <c r="N78" s="259">
        <v>1800000</v>
      </c>
      <c r="O78" s="259">
        <v>2353840</v>
      </c>
      <c r="P78" s="259">
        <v>1800000</v>
      </c>
      <c r="Q78" s="259">
        <v>1800000</v>
      </c>
      <c r="R78" s="259">
        <v>1800000</v>
      </c>
      <c r="S78" s="260">
        <f t="shared" si="0"/>
        <v>22153840</v>
      </c>
      <c r="T78" s="261">
        <f t="shared" si="1"/>
        <v>1846153.3333333333</v>
      </c>
      <c r="U78" s="284">
        <f t="shared" si="6"/>
        <v>23999993.333333332</v>
      </c>
      <c r="V78" s="262"/>
      <c r="W78" s="263"/>
    </row>
    <row r="79" spans="1:23" s="264" customFormat="1" ht="23.25" customHeight="1" x14ac:dyDescent="0.25">
      <c r="A79" s="307">
        <v>56</v>
      </c>
      <c r="B79" s="288"/>
      <c r="C79" s="335">
        <v>2350924</v>
      </c>
      <c r="D79" s="272" t="s">
        <v>72</v>
      </c>
      <c r="E79" s="7">
        <v>111</v>
      </c>
      <c r="F79" s="416" t="s">
        <v>18</v>
      </c>
      <c r="G79" s="259">
        <v>1300000</v>
      </c>
      <c r="H79" s="259">
        <v>1300000</v>
      </c>
      <c r="I79" s="259">
        <v>1300000</v>
      </c>
      <c r="J79" s="259">
        <v>1300000</v>
      </c>
      <c r="K79" s="259">
        <v>1300000</v>
      </c>
      <c r="L79" s="259">
        <v>1300000</v>
      </c>
      <c r="M79" s="259">
        <v>1300000</v>
      </c>
      <c r="N79" s="259">
        <v>1300000</v>
      </c>
      <c r="O79" s="259">
        <v>1300000</v>
      </c>
      <c r="P79" s="259">
        <v>1300000</v>
      </c>
      <c r="Q79" s="259">
        <v>1300000</v>
      </c>
      <c r="R79" s="259">
        <v>1300000</v>
      </c>
      <c r="S79" s="260">
        <f t="shared" si="0"/>
        <v>15600000</v>
      </c>
      <c r="T79" s="261">
        <f t="shared" si="1"/>
        <v>1300000</v>
      </c>
      <c r="U79" s="284">
        <f t="shared" si="6"/>
        <v>16900000</v>
      </c>
      <c r="V79" s="262"/>
      <c r="W79" s="263"/>
    </row>
    <row r="80" spans="1:23" s="264" customFormat="1" ht="23.25" customHeight="1" x14ac:dyDescent="0.25">
      <c r="A80" s="307">
        <v>57</v>
      </c>
      <c r="B80" s="273"/>
      <c r="C80" s="335">
        <v>1855817</v>
      </c>
      <c r="D80" s="272" t="s">
        <v>384</v>
      </c>
      <c r="E80" s="7">
        <v>111</v>
      </c>
      <c r="F80" s="416" t="s">
        <v>18</v>
      </c>
      <c r="G80" s="259">
        <v>1200000</v>
      </c>
      <c r="H80" s="259">
        <v>1200000</v>
      </c>
      <c r="I80" s="259">
        <v>1200000</v>
      </c>
      <c r="J80" s="259">
        <v>1200000</v>
      </c>
      <c r="K80" s="259">
        <v>1200000</v>
      </c>
      <c r="L80" s="259">
        <v>1200000</v>
      </c>
      <c r="M80" s="259">
        <v>1200000</v>
      </c>
      <c r="N80" s="259">
        <v>1200000</v>
      </c>
      <c r="O80" s="259">
        <v>1200000</v>
      </c>
      <c r="P80" s="259">
        <v>1200000</v>
      </c>
      <c r="Q80" s="259">
        <v>1200000</v>
      </c>
      <c r="R80" s="259">
        <v>1200000</v>
      </c>
      <c r="S80" s="260">
        <f t="shared" si="0"/>
        <v>14400000</v>
      </c>
      <c r="T80" s="261">
        <f t="shared" si="1"/>
        <v>1200000</v>
      </c>
      <c r="U80" s="284">
        <f t="shared" si="6"/>
        <v>15600000</v>
      </c>
      <c r="V80" s="262"/>
      <c r="W80" s="263"/>
    </row>
    <row r="81" spans="1:23" s="264" customFormat="1" ht="23.25" customHeight="1" x14ac:dyDescent="0.25">
      <c r="A81" s="307">
        <v>58</v>
      </c>
      <c r="B81" s="288"/>
      <c r="C81" s="335">
        <v>4082069</v>
      </c>
      <c r="D81" s="272" t="s">
        <v>393</v>
      </c>
      <c r="E81" s="7">
        <v>111</v>
      </c>
      <c r="F81" s="416" t="s">
        <v>18</v>
      </c>
      <c r="G81" s="259">
        <v>1500000</v>
      </c>
      <c r="H81" s="259">
        <v>1500000</v>
      </c>
      <c r="I81" s="259">
        <v>1500000</v>
      </c>
      <c r="J81" s="259">
        <v>1500000</v>
      </c>
      <c r="K81" s="259">
        <v>1500000</v>
      </c>
      <c r="L81" s="259">
        <v>1500000</v>
      </c>
      <c r="M81" s="259">
        <v>1500000</v>
      </c>
      <c r="N81" s="259">
        <v>1500000</v>
      </c>
      <c r="O81" s="259">
        <v>1500000</v>
      </c>
      <c r="P81" s="259">
        <v>1500000</v>
      </c>
      <c r="Q81" s="259">
        <v>1500000</v>
      </c>
      <c r="R81" s="259">
        <v>1500000</v>
      </c>
      <c r="S81" s="260">
        <f t="shared" si="0"/>
        <v>18000000</v>
      </c>
      <c r="T81" s="261">
        <f t="shared" si="1"/>
        <v>1500000</v>
      </c>
      <c r="U81" s="284">
        <f t="shared" si="6"/>
        <v>19500000</v>
      </c>
      <c r="V81" s="262"/>
      <c r="W81" s="263"/>
    </row>
    <row r="82" spans="1:23" s="264" customFormat="1" ht="23.25" customHeight="1" x14ac:dyDescent="0.25">
      <c r="A82" s="307">
        <v>59</v>
      </c>
      <c r="B82" s="288"/>
      <c r="C82" s="335">
        <v>5241210</v>
      </c>
      <c r="D82" s="272" t="s">
        <v>381</v>
      </c>
      <c r="E82" s="7">
        <v>111</v>
      </c>
      <c r="F82" s="416" t="s">
        <v>18</v>
      </c>
      <c r="G82" s="259">
        <v>900000</v>
      </c>
      <c r="H82" s="259">
        <v>900000</v>
      </c>
      <c r="I82" s="259">
        <v>900000</v>
      </c>
      <c r="J82" s="259">
        <v>900000</v>
      </c>
      <c r="K82" s="259">
        <v>900000</v>
      </c>
      <c r="L82" s="259">
        <v>900000</v>
      </c>
      <c r="M82" s="259">
        <v>900000</v>
      </c>
      <c r="N82" s="259">
        <v>900000</v>
      </c>
      <c r="O82" s="259">
        <v>900000</v>
      </c>
      <c r="P82" s="259">
        <v>900000</v>
      </c>
      <c r="Q82" s="259">
        <v>900000</v>
      </c>
      <c r="R82" s="259">
        <v>900000</v>
      </c>
      <c r="S82" s="260">
        <f t="shared" si="0"/>
        <v>10800000</v>
      </c>
      <c r="T82" s="261">
        <f t="shared" si="1"/>
        <v>900000</v>
      </c>
      <c r="U82" s="284">
        <f t="shared" si="6"/>
        <v>11700000</v>
      </c>
      <c r="V82" s="262"/>
      <c r="W82" s="263"/>
    </row>
    <row r="83" spans="1:23" s="264" customFormat="1" ht="23.25" customHeight="1" x14ac:dyDescent="0.25">
      <c r="A83" s="307">
        <v>60</v>
      </c>
      <c r="B83" s="288"/>
      <c r="C83" s="335">
        <v>4047847</v>
      </c>
      <c r="D83" s="272" t="s">
        <v>51</v>
      </c>
      <c r="E83" s="7">
        <v>111</v>
      </c>
      <c r="F83" s="416" t="s">
        <v>18</v>
      </c>
      <c r="G83" s="259">
        <v>1100000</v>
      </c>
      <c r="H83" s="259">
        <v>1176924</v>
      </c>
      <c r="I83" s="259">
        <v>1100000</v>
      </c>
      <c r="J83" s="259">
        <v>1100000</v>
      </c>
      <c r="K83" s="259">
        <v>1100000</v>
      </c>
      <c r="L83" s="259">
        <v>1100000</v>
      </c>
      <c r="M83" s="259">
        <v>1100000</v>
      </c>
      <c r="N83" s="259">
        <v>1100000</v>
      </c>
      <c r="O83" s="259">
        <v>1100000</v>
      </c>
      <c r="P83" s="259">
        <v>1100000</v>
      </c>
      <c r="Q83" s="259">
        <v>1100000</v>
      </c>
      <c r="R83" s="259">
        <v>1100000</v>
      </c>
      <c r="S83" s="260">
        <f t="shared" si="0"/>
        <v>13276924</v>
      </c>
      <c r="T83" s="261">
        <f t="shared" si="1"/>
        <v>1106410.3333333333</v>
      </c>
      <c r="U83" s="284">
        <f t="shared" si="6"/>
        <v>14383334.333333334</v>
      </c>
      <c r="V83" s="262"/>
      <c r="W83" s="263"/>
    </row>
    <row r="84" spans="1:23" s="264" customFormat="1" ht="23.25" customHeight="1" x14ac:dyDescent="0.25">
      <c r="A84" s="307">
        <v>61</v>
      </c>
      <c r="B84" s="273"/>
      <c r="C84" s="335">
        <v>1244170</v>
      </c>
      <c r="D84" s="272" t="s">
        <v>85</v>
      </c>
      <c r="E84" s="7">
        <v>111</v>
      </c>
      <c r="F84" s="416" t="s">
        <v>18</v>
      </c>
      <c r="G84" s="259">
        <v>1300000</v>
      </c>
      <c r="H84" s="259">
        <v>1300000</v>
      </c>
      <c r="I84" s="259">
        <v>1300000</v>
      </c>
      <c r="J84" s="259">
        <v>1300000</v>
      </c>
      <c r="K84" s="259">
        <v>1300000</v>
      </c>
      <c r="L84" s="259">
        <v>1300000</v>
      </c>
      <c r="M84" s="259">
        <v>1300000</v>
      </c>
      <c r="N84" s="259">
        <v>1300000</v>
      </c>
      <c r="O84" s="259">
        <v>1300000</v>
      </c>
      <c r="P84" s="259">
        <v>1300000</v>
      </c>
      <c r="Q84" s="259">
        <v>1300000</v>
      </c>
      <c r="R84" s="259">
        <v>1300000</v>
      </c>
      <c r="S84" s="260">
        <f t="shared" si="0"/>
        <v>15600000</v>
      </c>
      <c r="T84" s="261">
        <f t="shared" si="1"/>
        <v>1300000</v>
      </c>
      <c r="U84" s="284">
        <f t="shared" si="6"/>
        <v>16900000</v>
      </c>
      <c r="V84" s="262"/>
      <c r="W84" s="263"/>
    </row>
    <row r="85" spans="1:23" s="264" customFormat="1" ht="23.25" customHeight="1" x14ac:dyDescent="0.25">
      <c r="A85" s="307">
        <v>62</v>
      </c>
      <c r="B85" s="288"/>
      <c r="C85" s="335">
        <v>6164759</v>
      </c>
      <c r="D85" s="272" t="s">
        <v>397</v>
      </c>
      <c r="E85" s="7">
        <v>111</v>
      </c>
      <c r="F85" s="416" t="s">
        <v>18</v>
      </c>
      <c r="G85" s="259">
        <v>1800000</v>
      </c>
      <c r="H85" s="259">
        <v>1800000</v>
      </c>
      <c r="I85" s="259">
        <v>1800000</v>
      </c>
      <c r="J85" s="259">
        <v>1800000</v>
      </c>
      <c r="K85" s="259">
        <v>1800000</v>
      </c>
      <c r="L85" s="259">
        <v>1800000</v>
      </c>
      <c r="M85" s="259">
        <v>2000000</v>
      </c>
      <c r="N85" s="259">
        <v>3000000</v>
      </c>
      <c r="O85" s="259">
        <v>3000000</v>
      </c>
      <c r="P85" s="259">
        <v>3000000</v>
      </c>
      <c r="Q85" s="259">
        <v>3000000</v>
      </c>
      <c r="R85" s="259">
        <v>3000000</v>
      </c>
      <c r="S85" s="260">
        <f t="shared" si="0"/>
        <v>27800000</v>
      </c>
      <c r="T85" s="261">
        <f t="shared" si="1"/>
        <v>2316666.6666666665</v>
      </c>
      <c r="U85" s="284">
        <f t="shared" si="6"/>
        <v>30116666.666666668</v>
      </c>
      <c r="V85" s="262"/>
      <c r="W85" s="263"/>
    </row>
    <row r="86" spans="1:23" s="264" customFormat="1" ht="23.25" customHeight="1" x14ac:dyDescent="0.25">
      <c r="A86" s="307">
        <v>63</v>
      </c>
      <c r="B86" s="288"/>
      <c r="C86" s="335">
        <v>5150504</v>
      </c>
      <c r="D86" s="272" t="s">
        <v>58</v>
      </c>
      <c r="E86" s="7">
        <v>111</v>
      </c>
      <c r="F86" s="416" t="s">
        <v>18</v>
      </c>
      <c r="G86" s="259">
        <v>900000</v>
      </c>
      <c r="H86" s="259">
        <v>900000</v>
      </c>
      <c r="I86" s="259">
        <v>900000</v>
      </c>
      <c r="J86" s="259">
        <v>900000</v>
      </c>
      <c r="K86" s="259">
        <v>900000</v>
      </c>
      <c r="L86" s="259">
        <v>900000</v>
      </c>
      <c r="M86" s="259">
        <v>900000</v>
      </c>
      <c r="N86" s="259">
        <v>900000</v>
      </c>
      <c r="O86" s="259">
        <v>900000</v>
      </c>
      <c r="P86" s="259">
        <v>900000</v>
      </c>
      <c r="Q86" s="259">
        <v>900000</v>
      </c>
      <c r="R86" s="259">
        <v>900000</v>
      </c>
      <c r="S86" s="260">
        <f t="shared" ref="S86:S142" si="7">SUM(G86:R86)</f>
        <v>10800000</v>
      </c>
      <c r="T86" s="261">
        <f t="shared" ref="T86:T142" si="8">S86/12</f>
        <v>900000</v>
      </c>
      <c r="U86" s="284">
        <f t="shared" si="6"/>
        <v>11700000</v>
      </c>
      <c r="V86" s="262"/>
      <c r="W86" s="263"/>
    </row>
    <row r="87" spans="1:23" s="264" customFormat="1" ht="23.25" customHeight="1" x14ac:dyDescent="0.25">
      <c r="A87" s="307">
        <v>64</v>
      </c>
      <c r="B87" s="288"/>
      <c r="C87" s="335">
        <v>2338413</v>
      </c>
      <c r="D87" s="272" t="s">
        <v>80</v>
      </c>
      <c r="E87" s="7">
        <v>111</v>
      </c>
      <c r="F87" s="416" t="s">
        <v>18</v>
      </c>
      <c r="G87" s="259">
        <v>1000000</v>
      </c>
      <c r="H87" s="259">
        <v>1000000</v>
      </c>
      <c r="I87" s="259">
        <v>1000000</v>
      </c>
      <c r="J87" s="259">
        <v>1000000</v>
      </c>
      <c r="K87" s="259">
        <v>1000000</v>
      </c>
      <c r="L87" s="259">
        <v>1000000</v>
      </c>
      <c r="M87" s="259">
        <v>1000000</v>
      </c>
      <c r="N87" s="259">
        <v>1000000</v>
      </c>
      <c r="O87" s="259">
        <v>1000000</v>
      </c>
      <c r="P87" s="259">
        <v>1000000</v>
      </c>
      <c r="Q87" s="259">
        <v>1000000</v>
      </c>
      <c r="R87" s="259">
        <v>1000000</v>
      </c>
      <c r="S87" s="260">
        <f t="shared" si="7"/>
        <v>12000000</v>
      </c>
      <c r="T87" s="261">
        <f t="shared" si="8"/>
        <v>1000000</v>
      </c>
      <c r="U87" s="284">
        <f t="shared" si="6"/>
        <v>13000000</v>
      </c>
      <c r="V87" s="262"/>
      <c r="W87" s="263"/>
    </row>
    <row r="88" spans="1:23" s="264" customFormat="1" ht="23.25" customHeight="1" x14ac:dyDescent="0.25">
      <c r="A88" s="307">
        <v>65</v>
      </c>
      <c r="B88" s="273"/>
      <c r="C88" s="335">
        <v>1565264</v>
      </c>
      <c r="D88" s="272" t="s">
        <v>97</v>
      </c>
      <c r="E88" s="7">
        <v>111</v>
      </c>
      <c r="F88" s="416" t="s">
        <v>18</v>
      </c>
      <c r="G88" s="259">
        <v>1484616</v>
      </c>
      <c r="H88" s="259">
        <v>1400000</v>
      </c>
      <c r="I88" s="259">
        <v>1300000</v>
      </c>
      <c r="J88" s="259">
        <v>1300000</v>
      </c>
      <c r="K88" s="259">
        <v>1300000</v>
      </c>
      <c r="L88" s="259">
        <v>1300000</v>
      </c>
      <c r="M88" s="259">
        <v>1300000</v>
      </c>
      <c r="N88" s="259">
        <v>1300000</v>
      </c>
      <c r="O88" s="259">
        <v>1300000</v>
      </c>
      <c r="P88" s="259">
        <v>1300000</v>
      </c>
      <c r="Q88" s="259">
        <v>1300000</v>
      </c>
      <c r="R88" s="259">
        <v>1300000</v>
      </c>
      <c r="S88" s="260">
        <f t="shared" si="7"/>
        <v>15884616</v>
      </c>
      <c r="T88" s="261">
        <f t="shared" si="8"/>
        <v>1323718</v>
      </c>
      <c r="U88" s="284">
        <f t="shared" si="6"/>
        <v>17208334</v>
      </c>
      <c r="V88" s="262"/>
      <c r="W88" s="263"/>
    </row>
    <row r="89" spans="1:23" s="264" customFormat="1" ht="23.25" customHeight="1" x14ac:dyDescent="0.25">
      <c r="A89" s="307">
        <v>66</v>
      </c>
      <c r="B89" s="273"/>
      <c r="C89" s="335">
        <v>1863073</v>
      </c>
      <c r="D89" s="272" t="s">
        <v>395</v>
      </c>
      <c r="E89" s="7">
        <v>111</v>
      </c>
      <c r="F89" s="416" t="s">
        <v>18</v>
      </c>
      <c r="G89" s="259">
        <v>1800000</v>
      </c>
      <c r="H89" s="259">
        <v>1800000</v>
      </c>
      <c r="I89" s="259">
        <v>1800000</v>
      </c>
      <c r="J89" s="259">
        <v>1800000</v>
      </c>
      <c r="K89" s="259">
        <v>1800000</v>
      </c>
      <c r="L89" s="259">
        <v>1800000</v>
      </c>
      <c r="M89" s="259">
        <v>1800000</v>
      </c>
      <c r="N89" s="259">
        <v>1800000</v>
      </c>
      <c r="O89" s="259">
        <v>1800000</v>
      </c>
      <c r="P89" s="259">
        <v>1800000</v>
      </c>
      <c r="Q89" s="259">
        <v>1800000</v>
      </c>
      <c r="R89" s="259">
        <v>1800000</v>
      </c>
      <c r="S89" s="260">
        <f t="shared" si="7"/>
        <v>21600000</v>
      </c>
      <c r="T89" s="261">
        <f t="shared" si="8"/>
        <v>1800000</v>
      </c>
      <c r="U89" s="284">
        <f t="shared" si="6"/>
        <v>23400000</v>
      </c>
      <c r="V89" s="262"/>
      <c r="W89" s="263"/>
    </row>
    <row r="90" spans="1:23" s="264" customFormat="1" ht="23.25" customHeight="1" x14ac:dyDescent="0.25">
      <c r="A90" s="307">
        <v>67</v>
      </c>
      <c r="B90" s="288"/>
      <c r="C90" s="335">
        <v>3734980</v>
      </c>
      <c r="D90" s="272" t="s">
        <v>87</v>
      </c>
      <c r="E90" s="7">
        <v>111</v>
      </c>
      <c r="F90" s="416" t="s">
        <v>18</v>
      </c>
      <c r="G90" s="259">
        <v>1600000</v>
      </c>
      <c r="H90" s="259">
        <v>1600000</v>
      </c>
      <c r="I90" s="259">
        <v>1600000</v>
      </c>
      <c r="J90" s="259">
        <v>1600000</v>
      </c>
      <c r="K90" s="259">
        <v>1600000</v>
      </c>
      <c r="L90" s="259">
        <v>1600000</v>
      </c>
      <c r="M90" s="259">
        <v>1600000</v>
      </c>
      <c r="N90" s="259">
        <v>1600000</v>
      </c>
      <c r="O90" s="259">
        <v>1600000</v>
      </c>
      <c r="P90" s="259">
        <v>1600000</v>
      </c>
      <c r="Q90" s="259">
        <v>1600000</v>
      </c>
      <c r="R90" s="259">
        <v>1600000</v>
      </c>
      <c r="S90" s="260">
        <f t="shared" si="7"/>
        <v>19200000</v>
      </c>
      <c r="T90" s="261">
        <f t="shared" si="8"/>
        <v>1600000</v>
      </c>
      <c r="U90" s="284">
        <f t="shared" si="6"/>
        <v>20800000</v>
      </c>
      <c r="V90" s="262"/>
      <c r="W90" s="263"/>
    </row>
    <row r="91" spans="1:23" s="264" customFormat="1" ht="23.25" customHeight="1" x14ac:dyDescent="0.25">
      <c r="A91" s="307">
        <v>68</v>
      </c>
      <c r="B91" s="273"/>
      <c r="C91" s="335">
        <v>3744026</v>
      </c>
      <c r="D91" s="272" t="s">
        <v>392</v>
      </c>
      <c r="E91" s="7">
        <v>111</v>
      </c>
      <c r="F91" s="416" t="s">
        <v>18</v>
      </c>
      <c r="G91" s="259">
        <v>1100000</v>
      </c>
      <c r="H91" s="259">
        <v>1100000</v>
      </c>
      <c r="I91" s="259">
        <v>1100000</v>
      </c>
      <c r="J91" s="259">
        <v>1100000</v>
      </c>
      <c r="K91" s="259">
        <v>1100000</v>
      </c>
      <c r="L91" s="259">
        <v>1100000</v>
      </c>
      <c r="M91" s="259">
        <v>1100000</v>
      </c>
      <c r="N91" s="259">
        <v>1100000</v>
      </c>
      <c r="O91" s="259">
        <v>1100000</v>
      </c>
      <c r="P91" s="259">
        <v>1100000</v>
      </c>
      <c r="Q91" s="259">
        <v>1100000</v>
      </c>
      <c r="R91" s="259">
        <v>1100000</v>
      </c>
      <c r="S91" s="260">
        <f t="shared" si="7"/>
        <v>13200000</v>
      </c>
      <c r="T91" s="261">
        <f t="shared" si="8"/>
        <v>1100000</v>
      </c>
      <c r="U91" s="284">
        <f t="shared" si="6"/>
        <v>14300000</v>
      </c>
      <c r="V91" s="262"/>
      <c r="W91" s="263"/>
    </row>
    <row r="92" spans="1:23" s="264" customFormat="1" ht="23.25" customHeight="1" x14ac:dyDescent="0.25">
      <c r="A92" s="307">
        <v>69</v>
      </c>
      <c r="B92" s="288"/>
      <c r="C92" s="335">
        <v>4700887</v>
      </c>
      <c r="D92" s="272" t="s">
        <v>396</v>
      </c>
      <c r="E92" s="7">
        <v>111</v>
      </c>
      <c r="F92" s="416" t="s">
        <v>18</v>
      </c>
      <c r="G92" s="259">
        <v>1000000</v>
      </c>
      <c r="H92" s="259">
        <v>1200000</v>
      </c>
      <c r="I92" s="259">
        <v>1200000</v>
      </c>
      <c r="J92" s="259">
        <v>1200000</v>
      </c>
      <c r="K92" s="259">
        <v>1200000</v>
      </c>
      <c r="L92" s="259">
        <v>1200000</v>
      </c>
      <c r="M92" s="259">
        <v>1200000</v>
      </c>
      <c r="N92" s="259">
        <v>1200000</v>
      </c>
      <c r="O92" s="259">
        <v>1200000</v>
      </c>
      <c r="P92" s="259">
        <v>1200000</v>
      </c>
      <c r="Q92" s="259">
        <v>1200000</v>
      </c>
      <c r="R92" s="259">
        <v>1200000</v>
      </c>
      <c r="S92" s="260">
        <f t="shared" si="7"/>
        <v>14200000</v>
      </c>
      <c r="T92" s="261">
        <f t="shared" si="8"/>
        <v>1183333.3333333333</v>
      </c>
      <c r="U92" s="284">
        <f t="shared" si="6"/>
        <v>15383333.333333334</v>
      </c>
      <c r="V92" s="262"/>
      <c r="W92" s="263"/>
    </row>
    <row r="93" spans="1:23" s="264" customFormat="1" ht="23.25" customHeight="1" x14ac:dyDescent="0.25">
      <c r="A93" s="307">
        <v>70</v>
      </c>
      <c r="B93" s="273"/>
      <c r="C93" s="335">
        <v>5107522</v>
      </c>
      <c r="D93" s="272" t="s">
        <v>59</v>
      </c>
      <c r="E93" s="7">
        <v>111</v>
      </c>
      <c r="F93" s="416" t="s">
        <v>18</v>
      </c>
      <c r="G93" s="259">
        <v>1100000</v>
      </c>
      <c r="H93" s="259">
        <v>1100000</v>
      </c>
      <c r="I93" s="259">
        <v>1100000</v>
      </c>
      <c r="J93" s="259">
        <v>1100000</v>
      </c>
      <c r="K93" s="259">
        <v>1100000</v>
      </c>
      <c r="L93" s="259">
        <v>1100000</v>
      </c>
      <c r="M93" s="259">
        <v>1100000</v>
      </c>
      <c r="N93" s="259">
        <v>1100000</v>
      </c>
      <c r="O93" s="259">
        <v>1100000</v>
      </c>
      <c r="P93" s="259">
        <v>1100000</v>
      </c>
      <c r="Q93" s="259">
        <v>1100000</v>
      </c>
      <c r="R93" s="259">
        <v>1100000</v>
      </c>
      <c r="S93" s="260">
        <f t="shared" si="7"/>
        <v>13200000</v>
      </c>
      <c r="T93" s="261">
        <f t="shared" si="8"/>
        <v>1100000</v>
      </c>
      <c r="U93" s="284">
        <f t="shared" si="6"/>
        <v>14300000</v>
      </c>
      <c r="V93" s="262"/>
      <c r="W93" s="263"/>
    </row>
    <row r="94" spans="1:23" s="264" customFormat="1" ht="23.25" customHeight="1" x14ac:dyDescent="0.25">
      <c r="A94" s="307">
        <v>71</v>
      </c>
      <c r="B94" s="288"/>
      <c r="C94" s="335">
        <v>4046583</v>
      </c>
      <c r="D94" s="272" t="s">
        <v>385</v>
      </c>
      <c r="E94" s="7">
        <v>111</v>
      </c>
      <c r="F94" s="416" t="s">
        <v>18</v>
      </c>
      <c r="G94" s="259">
        <v>1200000</v>
      </c>
      <c r="H94" s="259">
        <v>1200000</v>
      </c>
      <c r="I94" s="259">
        <v>1200000</v>
      </c>
      <c r="J94" s="259">
        <v>1200000</v>
      </c>
      <c r="K94" s="259">
        <v>1200000</v>
      </c>
      <c r="L94" s="259">
        <v>1200000</v>
      </c>
      <c r="M94" s="259">
        <v>1200000</v>
      </c>
      <c r="N94" s="259">
        <v>1200000</v>
      </c>
      <c r="O94" s="259">
        <v>1200000</v>
      </c>
      <c r="P94" s="259">
        <v>1200000</v>
      </c>
      <c r="Q94" s="259">
        <v>1200000</v>
      </c>
      <c r="R94" s="259">
        <v>1200000</v>
      </c>
      <c r="S94" s="260">
        <f t="shared" si="7"/>
        <v>14400000</v>
      </c>
      <c r="T94" s="261">
        <f t="shared" si="8"/>
        <v>1200000</v>
      </c>
      <c r="U94" s="284">
        <f t="shared" si="6"/>
        <v>15600000</v>
      </c>
      <c r="V94" s="262"/>
      <c r="W94" s="263"/>
    </row>
    <row r="95" spans="1:23" s="264" customFormat="1" ht="23.25" customHeight="1" x14ac:dyDescent="0.25">
      <c r="A95" s="307">
        <v>72</v>
      </c>
      <c r="B95" s="273"/>
      <c r="C95" s="335">
        <v>5839447</v>
      </c>
      <c r="D95" s="272" t="s">
        <v>61</v>
      </c>
      <c r="E95" s="7">
        <v>111</v>
      </c>
      <c r="F95" s="416" t="s">
        <v>18</v>
      </c>
      <c r="G95" s="259">
        <v>1000000</v>
      </c>
      <c r="H95" s="259">
        <v>1000000</v>
      </c>
      <c r="I95" s="259">
        <v>1000000</v>
      </c>
      <c r="J95" s="259">
        <v>1000000</v>
      </c>
      <c r="K95" s="259">
        <v>1000000</v>
      </c>
      <c r="L95" s="259">
        <v>1000000</v>
      </c>
      <c r="M95" s="259">
        <v>1000000</v>
      </c>
      <c r="N95" s="259">
        <v>1000000</v>
      </c>
      <c r="O95" s="259">
        <v>1000000</v>
      </c>
      <c r="P95" s="259">
        <v>1000000</v>
      </c>
      <c r="Q95" s="259">
        <v>1000000</v>
      </c>
      <c r="R95" s="259">
        <v>1000000</v>
      </c>
      <c r="S95" s="260">
        <f t="shared" si="7"/>
        <v>12000000</v>
      </c>
      <c r="T95" s="261">
        <f t="shared" si="8"/>
        <v>1000000</v>
      </c>
      <c r="U95" s="284">
        <f t="shared" si="6"/>
        <v>13000000</v>
      </c>
      <c r="V95" s="262"/>
      <c r="W95" s="263"/>
    </row>
    <row r="96" spans="1:23" s="264" customFormat="1" ht="23.25" customHeight="1" x14ac:dyDescent="0.25">
      <c r="A96" s="307">
        <v>73</v>
      </c>
      <c r="B96" s="288"/>
      <c r="C96" s="335">
        <v>4630268</v>
      </c>
      <c r="D96" s="272" t="s">
        <v>387</v>
      </c>
      <c r="E96" s="7">
        <v>111</v>
      </c>
      <c r="F96" s="416" t="s">
        <v>18</v>
      </c>
      <c r="G96" s="259">
        <v>1676000</v>
      </c>
      <c r="H96" s="259">
        <v>1738000</v>
      </c>
      <c r="I96" s="259">
        <v>1750000</v>
      </c>
      <c r="J96" s="259">
        <v>1800000</v>
      </c>
      <c r="K96" s="259">
        <v>1800000</v>
      </c>
      <c r="L96" s="259">
        <v>1800000</v>
      </c>
      <c r="M96" s="259">
        <v>1800000</v>
      </c>
      <c r="N96" s="259">
        <v>1800000</v>
      </c>
      <c r="O96" s="259">
        <v>1800000</v>
      </c>
      <c r="P96" s="259">
        <v>1800000</v>
      </c>
      <c r="Q96" s="259">
        <v>1800000</v>
      </c>
      <c r="R96" s="259">
        <v>1800000</v>
      </c>
      <c r="S96" s="260">
        <f t="shared" si="7"/>
        <v>21364000</v>
      </c>
      <c r="T96" s="261">
        <f t="shared" si="8"/>
        <v>1780333.3333333333</v>
      </c>
      <c r="U96" s="284">
        <f t="shared" si="6"/>
        <v>23144333.333333332</v>
      </c>
      <c r="V96" s="262"/>
      <c r="W96" s="263"/>
    </row>
    <row r="97" spans="1:23" s="264" customFormat="1" ht="23.25" customHeight="1" x14ac:dyDescent="0.25">
      <c r="A97" s="307">
        <v>74</v>
      </c>
      <c r="B97" s="273"/>
      <c r="C97" s="335">
        <v>5879470</v>
      </c>
      <c r="D97" s="272" t="s">
        <v>346</v>
      </c>
      <c r="E97" s="7">
        <v>111</v>
      </c>
      <c r="F97" s="416" t="s">
        <v>18</v>
      </c>
      <c r="G97" s="259">
        <v>1000000</v>
      </c>
      <c r="H97" s="259">
        <v>1000000</v>
      </c>
      <c r="I97" s="259">
        <v>1000000</v>
      </c>
      <c r="J97" s="259">
        <v>1000000</v>
      </c>
      <c r="K97" s="259">
        <v>1000000</v>
      </c>
      <c r="L97" s="259">
        <v>1000000</v>
      </c>
      <c r="M97" s="259">
        <v>1000000</v>
      </c>
      <c r="N97" s="259">
        <v>1000000</v>
      </c>
      <c r="O97" s="259">
        <v>1000000</v>
      </c>
      <c r="P97" s="259">
        <v>1000000</v>
      </c>
      <c r="Q97" s="259">
        <v>1000000</v>
      </c>
      <c r="R97" s="259">
        <v>1000000</v>
      </c>
      <c r="S97" s="260">
        <f t="shared" si="7"/>
        <v>12000000</v>
      </c>
      <c r="T97" s="261">
        <f t="shared" si="8"/>
        <v>1000000</v>
      </c>
      <c r="U97" s="284">
        <f t="shared" si="6"/>
        <v>13000000</v>
      </c>
      <c r="V97" s="262"/>
      <c r="W97" s="263"/>
    </row>
    <row r="98" spans="1:23" s="264" customFormat="1" ht="23.25" customHeight="1" x14ac:dyDescent="0.25">
      <c r="A98" s="307">
        <v>75</v>
      </c>
      <c r="B98" s="273"/>
      <c r="C98" s="335">
        <v>4644430</v>
      </c>
      <c r="D98" s="272" t="s">
        <v>89</v>
      </c>
      <c r="E98" s="7">
        <v>111</v>
      </c>
      <c r="F98" s="416" t="s">
        <v>18</v>
      </c>
      <c r="G98" s="259">
        <v>1500000</v>
      </c>
      <c r="H98" s="259">
        <v>1500000</v>
      </c>
      <c r="I98" s="259">
        <v>1500000</v>
      </c>
      <c r="J98" s="259">
        <v>1500000</v>
      </c>
      <c r="K98" s="259">
        <v>1500000</v>
      </c>
      <c r="L98" s="259">
        <v>1500000</v>
      </c>
      <c r="M98" s="259">
        <v>1500000</v>
      </c>
      <c r="N98" s="259">
        <v>1500000</v>
      </c>
      <c r="O98" s="259">
        <v>1500000</v>
      </c>
      <c r="P98" s="259">
        <v>1500000</v>
      </c>
      <c r="Q98" s="259">
        <v>1500000</v>
      </c>
      <c r="R98" s="259">
        <v>1500000</v>
      </c>
      <c r="S98" s="260">
        <f t="shared" si="7"/>
        <v>18000000</v>
      </c>
      <c r="T98" s="261">
        <f t="shared" si="8"/>
        <v>1500000</v>
      </c>
      <c r="U98" s="284">
        <f t="shared" si="6"/>
        <v>19500000</v>
      </c>
      <c r="V98" s="262"/>
      <c r="W98" s="263"/>
    </row>
    <row r="99" spans="1:23" s="264" customFormat="1" ht="23.25" customHeight="1" x14ac:dyDescent="0.25">
      <c r="A99" s="307">
        <v>76</v>
      </c>
      <c r="B99" s="288"/>
      <c r="C99" s="335">
        <v>781764</v>
      </c>
      <c r="D99" s="272" t="s">
        <v>74</v>
      </c>
      <c r="E99" s="7">
        <v>111</v>
      </c>
      <c r="F99" s="416" t="s">
        <v>18</v>
      </c>
      <c r="G99" s="259">
        <v>1400000</v>
      </c>
      <c r="H99" s="259">
        <v>1400000</v>
      </c>
      <c r="I99" s="259">
        <v>1400000</v>
      </c>
      <c r="J99" s="259">
        <v>1400000</v>
      </c>
      <c r="K99" s="259">
        <v>1400000</v>
      </c>
      <c r="L99" s="259">
        <v>1400000</v>
      </c>
      <c r="M99" s="259">
        <v>1400000</v>
      </c>
      <c r="N99" s="259">
        <v>1400000</v>
      </c>
      <c r="O99" s="259">
        <v>1400000</v>
      </c>
      <c r="P99" s="259">
        <v>1400000</v>
      </c>
      <c r="Q99" s="259">
        <v>1400000</v>
      </c>
      <c r="R99" s="259">
        <v>1400000</v>
      </c>
      <c r="S99" s="260">
        <f t="shared" si="7"/>
        <v>16800000</v>
      </c>
      <c r="T99" s="261">
        <f t="shared" si="8"/>
        <v>1400000</v>
      </c>
      <c r="U99" s="284">
        <f t="shared" si="6"/>
        <v>18200000</v>
      </c>
      <c r="V99" s="262"/>
      <c r="W99" s="263"/>
    </row>
    <row r="100" spans="1:23" s="264" customFormat="1" ht="23.25" customHeight="1" x14ac:dyDescent="0.25">
      <c r="A100" s="307">
        <v>77</v>
      </c>
      <c r="B100" s="288"/>
      <c r="C100" s="335">
        <v>4854405</v>
      </c>
      <c r="D100" s="272" t="s">
        <v>54</v>
      </c>
      <c r="E100" s="7">
        <v>111</v>
      </c>
      <c r="F100" s="416" t="s">
        <v>18</v>
      </c>
      <c r="G100" s="259">
        <v>1100000</v>
      </c>
      <c r="H100" s="259">
        <v>1100000</v>
      </c>
      <c r="I100" s="259">
        <v>1100000</v>
      </c>
      <c r="J100" s="259">
        <v>1100000</v>
      </c>
      <c r="K100" s="259">
        <v>1100000</v>
      </c>
      <c r="L100" s="259">
        <v>1100000</v>
      </c>
      <c r="M100" s="259">
        <v>1100000</v>
      </c>
      <c r="N100" s="259">
        <v>1100000</v>
      </c>
      <c r="O100" s="259">
        <v>1100000</v>
      </c>
      <c r="P100" s="259">
        <v>1100000</v>
      </c>
      <c r="Q100" s="259">
        <v>1100000</v>
      </c>
      <c r="R100" s="259">
        <v>1100000</v>
      </c>
      <c r="S100" s="260">
        <f t="shared" si="7"/>
        <v>13200000</v>
      </c>
      <c r="T100" s="261">
        <f t="shared" si="8"/>
        <v>1100000</v>
      </c>
      <c r="U100" s="284">
        <f t="shared" si="6"/>
        <v>14300000</v>
      </c>
      <c r="V100" s="262"/>
      <c r="W100" s="263"/>
    </row>
    <row r="101" spans="1:23" s="264" customFormat="1" ht="23.25" customHeight="1" x14ac:dyDescent="0.25">
      <c r="A101" s="307">
        <v>78</v>
      </c>
      <c r="B101" s="273"/>
      <c r="C101" s="335">
        <v>3496048</v>
      </c>
      <c r="D101" s="272" t="s">
        <v>111</v>
      </c>
      <c r="E101" s="7">
        <v>111</v>
      </c>
      <c r="F101" s="416" t="s">
        <v>18</v>
      </c>
      <c r="G101" s="259">
        <v>1800000</v>
      </c>
      <c r="H101" s="259">
        <v>1800000</v>
      </c>
      <c r="I101" s="259">
        <v>1800000</v>
      </c>
      <c r="J101" s="259">
        <v>1800000</v>
      </c>
      <c r="K101" s="259">
        <v>1800000</v>
      </c>
      <c r="L101" s="259">
        <v>1800000</v>
      </c>
      <c r="M101" s="259">
        <v>1800000</v>
      </c>
      <c r="N101" s="259">
        <v>1800000</v>
      </c>
      <c r="O101" s="259">
        <v>1800000</v>
      </c>
      <c r="P101" s="259">
        <v>1800000</v>
      </c>
      <c r="Q101" s="259">
        <v>1800000</v>
      </c>
      <c r="R101" s="259">
        <v>1800000</v>
      </c>
      <c r="S101" s="260">
        <f t="shared" si="7"/>
        <v>21600000</v>
      </c>
      <c r="T101" s="261">
        <f t="shared" si="8"/>
        <v>1800000</v>
      </c>
      <c r="U101" s="284">
        <f t="shared" si="6"/>
        <v>23400000</v>
      </c>
      <c r="V101" s="262"/>
      <c r="W101" s="263"/>
    </row>
    <row r="102" spans="1:23" s="264" customFormat="1" ht="23.25" customHeight="1" x14ac:dyDescent="0.25">
      <c r="A102" s="307">
        <v>79</v>
      </c>
      <c r="B102" s="288"/>
      <c r="C102" s="335">
        <v>1825838</v>
      </c>
      <c r="D102" s="272" t="s">
        <v>53</v>
      </c>
      <c r="E102" s="7">
        <v>111</v>
      </c>
      <c r="F102" s="416" t="s">
        <v>18</v>
      </c>
      <c r="G102" s="259">
        <v>1000000</v>
      </c>
      <c r="H102" s="259">
        <v>1000000</v>
      </c>
      <c r="I102" s="259">
        <v>1000000</v>
      </c>
      <c r="J102" s="259">
        <v>1000000</v>
      </c>
      <c r="K102" s="259">
        <v>1000000</v>
      </c>
      <c r="L102" s="259">
        <v>1000000</v>
      </c>
      <c r="M102" s="259">
        <v>1000000</v>
      </c>
      <c r="N102" s="259">
        <v>1000000</v>
      </c>
      <c r="O102" s="259">
        <v>1000000</v>
      </c>
      <c r="P102" s="259">
        <v>1000000</v>
      </c>
      <c r="Q102" s="259">
        <v>1000000</v>
      </c>
      <c r="R102" s="259">
        <v>1000000</v>
      </c>
      <c r="S102" s="260">
        <f t="shared" si="7"/>
        <v>12000000</v>
      </c>
      <c r="T102" s="261">
        <f t="shared" si="8"/>
        <v>1000000</v>
      </c>
      <c r="U102" s="284">
        <f t="shared" si="6"/>
        <v>13000000</v>
      </c>
      <c r="V102" s="262"/>
      <c r="W102" s="263"/>
    </row>
    <row r="103" spans="1:23" s="264" customFormat="1" ht="23.25" customHeight="1" x14ac:dyDescent="0.25">
      <c r="A103" s="307">
        <v>80</v>
      </c>
      <c r="B103" s="273"/>
      <c r="C103" s="335">
        <v>902609</v>
      </c>
      <c r="D103" s="272" t="s">
        <v>75</v>
      </c>
      <c r="E103" s="7">
        <v>111</v>
      </c>
      <c r="F103" s="416" t="s">
        <v>18</v>
      </c>
      <c r="G103" s="259">
        <v>1500000</v>
      </c>
      <c r="H103" s="259">
        <v>1500000</v>
      </c>
      <c r="I103" s="259">
        <v>1500000</v>
      </c>
      <c r="J103" s="259">
        <v>1500000</v>
      </c>
      <c r="K103" s="259">
        <v>1500000</v>
      </c>
      <c r="L103" s="259">
        <v>1500000</v>
      </c>
      <c r="M103" s="259">
        <v>1500000</v>
      </c>
      <c r="N103" s="259">
        <v>1500000</v>
      </c>
      <c r="O103" s="259">
        <v>1500000</v>
      </c>
      <c r="P103" s="259">
        <v>1500000</v>
      </c>
      <c r="Q103" s="259">
        <v>1500000</v>
      </c>
      <c r="R103" s="259">
        <v>1500000</v>
      </c>
      <c r="S103" s="260">
        <f t="shared" si="7"/>
        <v>18000000</v>
      </c>
      <c r="T103" s="261">
        <f t="shared" si="8"/>
        <v>1500000</v>
      </c>
      <c r="U103" s="284">
        <f t="shared" si="6"/>
        <v>19500000</v>
      </c>
      <c r="V103" s="262"/>
      <c r="W103" s="263"/>
    </row>
    <row r="104" spans="1:23" s="264" customFormat="1" ht="23.25" customHeight="1" x14ac:dyDescent="0.25">
      <c r="A104" s="307">
        <v>81</v>
      </c>
      <c r="B104" s="273"/>
      <c r="C104" s="335">
        <v>1009762</v>
      </c>
      <c r="D104" s="272" t="s">
        <v>76</v>
      </c>
      <c r="E104" s="7">
        <v>111</v>
      </c>
      <c r="F104" s="416" t="s">
        <v>18</v>
      </c>
      <c r="G104" s="259">
        <v>1000000</v>
      </c>
      <c r="H104" s="259">
        <v>1000000</v>
      </c>
      <c r="I104" s="259">
        <v>1000000</v>
      </c>
      <c r="J104" s="259">
        <v>1000000</v>
      </c>
      <c r="K104" s="259">
        <v>1000000</v>
      </c>
      <c r="L104" s="259">
        <v>1000000</v>
      </c>
      <c r="M104" s="259">
        <v>1000000</v>
      </c>
      <c r="N104" s="259">
        <v>1000000</v>
      </c>
      <c r="O104" s="259">
        <v>1000000</v>
      </c>
      <c r="P104" s="259">
        <v>1000000</v>
      </c>
      <c r="Q104" s="259">
        <v>1000000</v>
      </c>
      <c r="R104" s="259">
        <v>1000000</v>
      </c>
      <c r="S104" s="260">
        <f t="shared" si="7"/>
        <v>12000000</v>
      </c>
      <c r="T104" s="261">
        <f t="shared" si="8"/>
        <v>1000000</v>
      </c>
      <c r="U104" s="284">
        <f t="shared" si="6"/>
        <v>13000000</v>
      </c>
      <c r="V104" s="262"/>
      <c r="W104" s="263"/>
    </row>
    <row r="105" spans="1:23" s="264" customFormat="1" ht="23.25" customHeight="1" x14ac:dyDescent="0.25">
      <c r="A105" s="307">
        <v>82</v>
      </c>
      <c r="B105" s="288"/>
      <c r="C105" s="335">
        <v>5107514</v>
      </c>
      <c r="D105" s="272" t="s">
        <v>347</v>
      </c>
      <c r="E105" s="7">
        <v>111</v>
      </c>
      <c r="F105" s="416" t="s">
        <v>18</v>
      </c>
      <c r="G105" s="259">
        <v>600000</v>
      </c>
      <c r="H105" s="259">
        <v>600000</v>
      </c>
      <c r="I105" s="259">
        <v>600000</v>
      </c>
      <c r="J105" s="259">
        <v>600000</v>
      </c>
      <c r="K105" s="259">
        <v>600000</v>
      </c>
      <c r="L105" s="259">
        <v>600000</v>
      </c>
      <c r="M105" s="259">
        <v>600000</v>
      </c>
      <c r="N105" s="259">
        <v>600000</v>
      </c>
      <c r="O105" s="259">
        <v>600000</v>
      </c>
      <c r="P105" s="259">
        <v>600000</v>
      </c>
      <c r="Q105" s="259">
        <v>600000</v>
      </c>
      <c r="R105" s="259">
        <v>600000</v>
      </c>
      <c r="S105" s="260">
        <f t="shared" si="7"/>
        <v>7200000</v>
      </c>
      <c r="T105" s="261">
        <f t="shared" si="8"/>
        <v>600000</v>
      </c>
      <c r="U105" s="284">
        <f t="shared" si="6"/>
        <v>7800000</v>
      </c>
      <c r="V105" s="262"/>
      <c r="W105" s="263"/>
    </row>
    <row r="106" spans="1:23" s="264" customFormat="1" ht="23.25" customHeight="1" x14ac:dyDescent="0.25">
      <c r="A106" s="307">
        <v>83</v>
      </c>
      <c r="B106" s="288"/>
      <c r="C106" s="335">
        <v>690643</v>
      </c>
      <c r="D106" s="272" t="s">
        <v>372</v>
      </c>
      <c r="E106" s="7">
        <v>111</v>
      </c>
      <c r="F106" s="416" t="s">
        <v>18</v>
      </c>
      <c r="G106" s="259">
        <v>1500000</v>
      </c>
      <c r="H106" s="259">
        <v>1500000</v>
      </c>
      <c r="I106" s="259">
        <v>1500000</v>
      </c>
      <c r="J106" s="259">
        <v>1500000</v>
      </c>
      <c r="K106" s="259">
        <v>1500000</v>
      </c>
      <c r="L106" s="259">
        <v>1500000</v>
      </c>
      <c r="M106" s="259">
        <v>1500000</v>
      </c>
      <c r="N106" s="259">
        <v>1500000</v>
      </c>
      <c r="O106" s="259">
        <v>1500000</v>
      </c>
      <c r="P106" s="259">
        <v>1500000</v>
      </c>
      <c r="Q106" s="259">
        <v>1500000</v>
      </c>
      <c r="R106" s="259">
        <v>1500000</v>
      </c>
      <c r="S106" s="260">
        <f t="shared" si="7"/>
        <v>18000000</v>
      </c>
      <c r="T106" s="261">
        <f t="shared" si="8"/>
        <v>1500000</v>
      </c>
      <c r="U106" s="284">
        <f t="shared" si="6"/>
        <v>19500000</v>
      </c>
      <c r="V106" s="262"/>
      <c r="W106" s="263"/>
    </row>
    <row r="107" spans="1:23" s="264" customFormat="1" ht="23.25" customHeight="1" x14ac:dyDescent="0.25">
      <c r="A107" s="307">
        <v>84</v>
      </c>
      <c r="B107" s="273"/>
      <c r="C107" s="335">
        <v>935946</v>
      </c>
      <c r="D107" s="272" t="s">
        <v>390</v>
      </c>
      <c r="E107" s="7">
        <v>111</v>
      </c>
      <c r="F107" s="416" t="s">
        <v>18</v>
      </c>
      <c r="G107" s="259">
        <v>1500000</v>
      </c>
      <c r="H107" s="259">
        <v>1500000</v>
      </c>
      <c r="I107" s="259">
        <v>1500000</v>
      </c>
      <c r="J107" s="259">
        <v>1500000</v>
      </c>
      <c r="K107" s="259">
        <v>1500000</v>
      </c>
      <c r="L107" s="259">
        <v>1500000</v>
      </c>
      <c r="M107" s="259">
        <v>1500000</v>
      </c>
      <c r="N107" s="259">
        <v>1500000</v>
      </c>
      <c r="O107" s="259">
        <v>1500000</v>
      </c>
      <c r="P107" s="259">
        <v>1500000</v>
      </c>
      <c r="Q107" s="259">
        <v>1500000</v>
      </c>
      <c r="R107" s="259">
        <v>1500000</v>
      </c>
      <c r="S107" s="260">
        <f t="shared" si="7"/>
        <v>18000000</v>
      </c>
      <c r="T107" s="261">
        <f t="shared" si="8"/>
        <v>1500000</v>
      </c>
      <c r="U107" s="284">
        <f t="shared" si="6"/>
        <v>19500000</v>
      </c>
      <c r="V107" s="262"/>
      <c r="W107" s="263"/>
    </row>
    <row r="108" spans="1:23" s="264" customFormat="1" ht="23.25" customHeight="1" x14ac:dyDescent="0.25">
      <c r="A108" s="307">
        <v>85</v>
      </c>
      <c r="B108" s="288"/>
      <c r="C108" s="335">
        <v>5849864</v>
      </c>
      <c r="D108" s="272" t="s">
        <v>401</v>
      </c>
      <c r="E108" s="7">
        <v>111</v>
      </c>
      <c r="F108" s="416" t="s">
        <v>18</v>
      </c>
      <c r="G108" s="259">
        <v>900000</v>
      </c>
      <c r="H108" s="259">
        <v>900000</v>
      </c>
      <c r="I108" s="259">
        <v>900000</v>
      </c>
      <c r="J108" s="259">
        <v>900000</v>
      </c>
      <c r="K108" s="259">
        <v>900000</v>
      </c>
      <c r="L108" s="259">
        <v>900000</v>
      </c>
      <c r="M108" s="259">
        <v>900000</v>
      </c>
      <c r="N108" s="259">
        <v>900000</v>
      </c>
      <c r="O108" s="259">
        <v>900000</v>
      </c>
      <c r="P108" s="259">
        <v>900000</v>
      </c>
      <c r="Q108" s="259">
        <v>900000</v>
      </c>
      <c r="R108" s="259"/>
      <c r="S108" s="260">
        <f t="shared" si="7"/>
        <v>9900000</v>
      </c>
      <c r="T108" s="261">
        <f t="shared" si="8"/>
        <v>825000</v>
      </c>
      <c r="U108" s="284">
        <f t="shared" si="6"/>
        <v>10725000</v>
      </c>
      <c r="V108" s="262"/>
      <c r="W108" s="263"/>
    </row>
    <row r="109" spans="1:23" s="264" customFormat="1" ht="23.25" customHeight="1" x14ac:dyDescent="0.25">
      <c r="A109" s="307">
        <v>86</v>
      </c>
      <c r="B109" s="273"/>
      <c r="C109" s="335">
        <v>4571522</v>
      </c>
      <c r="D109" s="272" t="s">
        <v>65</v>
      </c>
      <c r="E109" s="7">
        <v>111</v>
      </c>
      <c r="F109" s="416" t="s">
        <v>18</v>
      </c>
      <c r="G109" s="259"/>
      <c r="H109" s="259"/>
      <c r="I109" s="259"/>
      <c r="J109" s="259"/>
      <c r="K109" s="259">
        <v>923076</v>
      </c>
      <c r="L109" s="259">
        <v>1200000</v>
      </c>
      <c r="M109" s="259">
        <v>1200000</v>
      </c>
      <c r="N109" s="259">
        <v>1200000</v>
      </c>
      <c r="O109" s="259">
        <v>1200000</v>
      </c>
      <c r="P109" s="259">
        <v>1200000</v>
      </c>
      <c r="Q109" s="259">
        <v>1200000</v>
      </c>
      <c r="R109" s="259">
        <v>1200000</v>
      </c>
      <c r="S109" s="260">
        <f t="shared" si="7"/>
        <v>9323076</v>
      </c>
      <c r="T109" s="261">
        <f t="shared" si="8"/>
        <v>776923</v>
      </c>
      <c r="U109" s="284">
        <f t="shared" si="6"/>
        <v>10099999</v>
      </c>
      <c r="V109" s="262"/>
      <c r="W109" s="263"/>
    </row>
    <row r="110" spans="1:23" s="264" customFormat="1" ht="23.25" customHeight="1" x14ac:dyDescent="0.25">
      <c r="A110" s="307">
        <v>87</v>
      </c>
      <c r="B110" s="288"/>
      <c r="C110" s="335">
        <v>5081227</v>
      </c>
      <c r="D110" s="272" t="s">
        <v>77</v>
      </c>
      <c r="E110" s="7">
        <v>111</v>
      </c>
      <c r="F110" s="416" t="s">
        <v>18</v>
      </c>
      <c r="G110" s="259">
        <v>1000000</v>
      </c>
      <c r="H110" s="259">
        <v>1000000</v>
      </c>
      <c r="I110" s="259">
        <v>1000000</v>
      </c>
      <c r="J110" s="259">
        <v>1000000</v>
      </c>
      <c r="K110" s="259">
        <v>1000000</v>
      </c>
      <c r="L110" s="259">
        <v>1000000</v>
      </c>
      <c r="M110" s="259">
        <v>1000000</v>
      </c>
      <c r="N110" s="259">
        <v>1000000</v>
      </c>
      <c r="O110" s="259">
        <v>1000000</v>
      </c>
      <c r="P110" s="259">
        <v>1000000</v>
      </c>
      <c r="Q110" s="259">
        <v>1000000</v>
      </c>
      <c r="R110" s="259">
        <v>1000000</v>
      </c>
      <c r="S110" s="260">
        <f t="shared" si="7"/>
        <v>12000000</v>
      </c>
      <c r="T110" s="261">
        <f t="shared" si="8"/>
        <v>1000000</v>
      </c>
      <c r="U110" s="284">
        <f t="shared" si="6"/>
        <v>13000000</v>
      </c>
      <c r="V110" s="262"/>
      <c r="W110" s="263"/>
    </row>
    <row r="111" spans="1:23" s="264" customFormat="1" ht="23.25" customHeight="1" x14ac:dyDescent="0.25">
      <c r="A111" s="307">
        <v>88</v>
      </c>
      <c r="B111" s="273"/>
      <c r="C111" s="335">
        <v>2251391</v>
      </c>
      <c r="D111" s="272" t="s">
        <v>102</v>
      </c>
      <c r="E111" s="7">
        <v>111</v>
      </c>
      <c r="F111" s="416" t="s">
        <v>18</v>
      </c>
      <c r="G111" s="259">
        <v>1000000</v>
      </c>
      <c r="H111" s="259">
        <v>1000000</v>
      </c>
      <c r="I111" s="259">
        <v>1000000</v>
      </c>
      <c r="J111" s="259">
        <v>1000000</v>
      </c>
      <c r="K111" s="259">
        <v>1000000</v>
      </c>
      <c r="L111" s="259">
        <v>1000000</v>
      </c>
      <c r="M111" s="259">
        <v>1000000</v>
      </c>
      <c r="N111" s="259">
        <v>1000000</v>
      </c>
      <c r="O111" s="259">
        <v>1000000</v>
      </c>
      <c r="P111" s="259">
        <v>1000000</v>
      </c>
      <c r="Q111" s="259">
        <v>1000000</v>
      </c>
      <c r="R111" s="259">
        <v>1000000</v>
      </c>
      <c r="S111" s="260">
        <f t="shared" si="7"/>
        <v>12000000</v>
      </c>
      <c r="T111" s="261">
        <f t="shared" si="8"/>
        <v>1000000</v>
      </c>
      <c r="U111" s="284">
        <f t="shared" si="6"/>
        <v>13000000</v>
      </c>
      <c r="V111" s="262"/>
      <c r="W111" s="263"/>
    </row>
    <row r="112" spans="1:23" s="264" customFormat="1" ht="23.25" customHeight="1" x14ac:dyDescent="0.25">
      <c r="A112" s="307">
        <v>89</v>
      </c>
      <c r="B112" s="288"/>
      <c r="C112" s="335">
        <v>894956</v>
      </c>
      <c r="D112" s="272" t="s">
        <v>79</v>
      </c>
      <c r="E112" s="7">
        <v>111</v>
      </c>
      <c r="F112" s="416" t="s">
        <v>18</v>
      </c>
      <c r="G112" s="259">
        <v>1000000</v>
      </c>
      <c r="H112" s="259">
        <v>1000000</v>
      </c>
      <c r="I112" s="259">
        <v>1000000</v>
      </c>
      <c r="J112" s="259">
        <v>1000000</v>
      </c>
      <c r="K112" s="259">
        <v>1000000</v>
      </c>
      <c r="L112" s="259">
        <v>1000000</v>
      </c>
      <c r="M112" s="259">
        <v>1000000</v>
      </c>
      <c r="N112" s="259">
        <v>1000000</v>
      </c>
      <c r="O112" s="259">
        <v>1000000</v>
      </c>
      <c r="P112" s="259">
        <v>1000000</v>
      </c>
      <c r="Q112" s="259">
        <v>1000000</v>
      </c>
      <c r="R112" s="259">
        <v>1000000</v>
      </c>
      <c r="S112" s="260">
        <f t="shared" si="7"/>
        <v>12000000</v>
      </c>
      <c r="T112" s="261">
        <f t="shared" si="8"/>
        <v>1000000</v>
      </c>
      <c r="U112" s="284">
        <f t="shared" si="6"/>
        <v>13000000</v>
      </c>
      <c r="V112" s="262"/>
      <c r="W112" s="263"/>
    </row>
    <row r="113" spans="1:23" s="264" customFormat="1" ht="23.25" customHeight="1" x14ac:dyDescent="0.25">
      <c r="A113" s="307">
        <v>90</v>
      </c>
      <c r="B113" s="288"/>
      <c r="C113" s="335">
        <v>599248</v>
      </c>
      <c r="D113" s="272" t="s">
        <v>373</v>
      </c>
      <c r="E113" s="7">
        <v>111</v>
      </c>
      <c r="F113" s="416" t="s">
        <v>18</v>
      </c>
      <c r="G113" s="259">
        <v>1800000</v>
      </c>
      <c r="H113" s="259">
        <v>1800000</v>
      </c>
      <c r="I113" s="259">
        <v>1800000</v>
      </c>
      <c r="J113" s="259">
        <v>1800000</v>
      </c>
      <c r="K113" s="259">
        <v>1800000</v>
      </c>
      <c r="L113" s="259">
        <v>1800000</v>
      </c>
      <c r="M113" s="259">
        <v>1800000</v>
      </c>
      <c r="N113" s="259">
        <v>1800000</v>
      </c>
      <c r="O113" s="259">
        <v>1800000</v>
      </c>
      <c r="P113" s="259">
        <v>1800000</v>
      </c>
      <c r="Q113" s="259">
        <v>1800000</v>
      </c>
      <c r="R113" s="259">
        <v>1800000</v>
      </c>
      <c r="S113" s="260">
        <f t="shared" si="7"/>
        <v>21600000</v>
      </c>
      <c r="T113" s="261">
        <f t="shared" si="8"/>
        <v>1800000</v>
      </c>
      <c r="U113" s="284">
        <f t="shared" si="6"/>
        <v>23400000</v>
      </c>
      <c r="V113" s="262"/>
      <c r="W113" s="263"/>
    </row>
    <row r="114" spans="1:23" s="264" customFormat="1" ht="23.25" customHeight="1" x14ac:dyDescent="0.25">
      <c r="A114" s="307">
        <v>91</v>
      </c>
      <c r="B114" s="273"/>
      <c r="C114" s="335">
        <v>4470617</v>
      </c>
      <c r="D114" s="272" t="s">
        <v>389</v>
      </c>
      <c r="E114" s="7">
        <v>111</v>
      </c>
      <c r="F114" s="416" t="s">
        <v>18</v>
      </c>
      <c r="G114" s="259">
        <v>1500000</v>
      </c>
      <c r="H114" s="259">
        <v>1500000</v>
      </c>
      <c r="I114" s="259">
        <v>1500000</v>
      </c>
      <c r="J114" s="259">
        <v>1500000</v>
      </c>
      <c r="K114" s="259">
        <v>1500000</v>
      </c>
      <c r="L114" s="259">
        <v>1500000</v>
      </c>
      <c r="M114" s="259">
        <v>1500000</v>
      </c>
      <c r="N114" s="259">
        <v>1500000</v>
      </c>
      <c r="O114" s="259">
        <v>1500000</v>
      </c>
      <c r="P114" s="259">
        <v>1500000</v>
      </c>
      <c r="Q114" s="259">
        <v>1500000</v>
      </c>
      <c r="R114" s="259">
        <v>1500000</v>
      </c>
      <c r="S114" s="260">
        <f t="shared" si="7"/>
        <v>18000000</v>
      </c>
      <c r="T114" s="261">
        <f t="shared" si="8"/>
        <v>1500000</v>
      </c>
      <c r="U114" s="284">
        <f t="shared" si="6"/>
        <v>19500000</v>
      </c>
      <c r="V114" s="262"/>
      <c r="W114" s="263"/>
    </row>
    <row r="115" spans="1:23" s="264" customFormat="1" ht="23.25" customHeight="1" x14ac:dyDescent="0.25">
      <c r="A115" s="307">
        <v>92</v>
      </c>
      <c r="B115" s="273"/>
      <c r="C115" s="335">
        <v>6112192</v>
      </c>
      <c r="D115" s="272" t="s">
        <v>348</v>
      </c>
      <c r="E115" s="7">
        <v>111</v>
      </c>
      <c r="F115" s="416" t="s">
        <v>18</v>
      </c>
      <c r="G115" s="259">
        <v>900000</v>
      </c>
      <c r="H115" s="259">
        <v>900000</v>
      </c>
      <c r="I115" s="259">
        <v>900000</v>
      </c>
      <c r="J115" s="259">
        <v>900000</v>
      </c>
      <c r="K115" s="259">
        <v>900000</v>
      </c>
      <c r="L115" s="259">
        <v>900000</v>
      </c>
      <c r="M115" s="259">
        <v>900000</v>
      </c>
      <c r="N115" s="259">
        <v>900000</v>
      </c>
      <c r="O115" s="259">
        <v>900000</v>
      </c>
      <c r="P115" s="259">
        <v>900000</v>
      </c>
      <c r="Q115" s="259">
        <v>900000</v>
      </c>
      <c r="R115" s="259">
        <v>900000</v>
      </c>
      <c r="S115" s="260">
        <f t="shared" si="7"/>
        <v>10800000</v>
      </c>
      <c r="T115" s="261">
        <f t="shared" si="8"/>
        <v>900000</v>
      </c>
      <c r="U115" s="284">
        <f t="shared" si="6"/>
        <v>11700000</v>
      </c>
      <c r="V115" s="262"/>
      <c r="W115" s="263"/>
    </row>
    <row r="116" spans="1:23" s="264" customFormat="1" ht="23.25" customHeight="1" x14ac:dyDescent="0.25">
      <c r="A116" s="307">
        <v>93</v>
      </c>
      <c r="B116" s="273"/>
      <c r="C116" s="335">
        <v>5107564</v>
      </c>
      <c r="D116" s="272" t="s">
        <v>98</v>
      </c>
      <c r="E116" s="7">
        <v>111</v>
      </c>
      <c r="F116" s="416" t="s">
        <v>18</v>
      </c>
      <c r="G116" s="259">
        <v>1400000</v>
      </c>
      <c r="H116" s="259">
        <v>1400000</v>
      </c>
      <c r="I116" s="259">
        <v>1400000</v>
      </c>
      <c r="J116" s="259">
        <v>1400000</v>
      </c>
      <c r="K116" s="259">
        <v>1400000</v>
      </c>
      <c r="L116" s="259">
        <v>1400000</v>
      </c>
      <c r="M116" s="259">
        <v>1400000</v>
      </c>
      <c r="N116" s="259">
        <v>1400000</v>
      </c>
      <c r="O116" s="259">
        <v>1400000</v>
      </c>
      <c r="P116" s="259">
        <v>1400000</v>
      </c>
      <c r="Q116" s="259">
        <v>1400000</v>
      </c>
      <c r="R116" s="259">
        <v>1400000</v>
      </c>
      <c r="S116" s="260">
        <f t="shared" si="7"/>
        <v>16800000</v>
      </c>
      <c r="T116" s="261">
        <f t="shared" si="8"/>
        <v>1400000</v>
      </c>
      <c r="U116" s="284">
        <f t="shared" si="6"/>
        <v>18200000</v>
      </c>
      <c r="V116" s="262"/>
      <c r="W116" s="263"/>
    </row>
    <row r="117" spans="1:23" s="264" customFormat="1" ht="23.25" customHeight="1" x14ac:dyDescent="0.25">
      <c r="A117" s="307">
        <v>94</v>
      </c>
      <c r="B117" s="288"/>
      <c r="C117" s="335">
        <v>5885400</v>
      </c>
      <c r="D117" s="272" t="s">
        <v>394</v>
      </c>
      <c r="E117" s="7">
        <v>111</v>
      </c>
      <c r="F117" s="416" t="s">
        <v>18</v>
      </c>
      <c r="G117" s="259">
        <v>1000000</v>
      </c>
      <c r="H117" s="259">
        <v>1000000</v>
      </c>
      <c r="I117" s="259">
        <v>1000000</v>
      </c>
      <c r="J117" s="259">
        <v>1000000</v>
      </c>
      <c r="K117" s="259">
        <v>1000000</v>
      </c>
      <c r="L117" s="259">
        <v>1000000</v>
      </c>
      <c r="M117" s="259">
        <v>1200000</v>
      </c>
      <c r="N117" s="259">
        <v>1200000</v>
      </c>
      <c r="O117" s="259">
        <v>1200000</v>
      </c>
      <c r="P117" s="259">
        <v>1200000</v>
      </c>
      <c r="Q117" s="259">
        <v>1200000</v>
      </c>
      <c r="R117" s="259">
        <v>1200000</v>
      </c>
      <c r="S117" s="260">
        <f t="shared" si="7"/>
        <v>13200000</v>
      </c>
      <c r="T117" s="261">
        <f t="shared" si="8"/>
        <v>1100000</v>
      </c>
      <c r="U117" s="284">
        <f t="shared" si="6"/>
        <v>14300000</v>
      </c>
      <c r="V117" s="262"/>
      <c r="W117" s="263"/>
    </row>
    <row r="118" spans="1:23" s="264" customFormat="1" ht="23.25" customHeight="1" x14ac:dyDescent="0.25">
      <c r="A118" s="307">
        <v>95</v>
      </c>
      <c r="B118" s="273"/>
      <c r="C118" s="335">
        <v>1296422</v>
      </c>
      <c r="D118" s="272" t="s">
        <v>349</v>
      </c>
      <c r="E118" s="7">
        <v>111</v>
      </c>
      <c r="F118" s="416" t="s">
        <v>18</v>
      </c>
      <c r="G118" s="259">
        <v>1000000</v>
      </c>
      <c r="H118" s="259">
        <v>1000000</v>
      </c>
      <c r="I118" s="259">
        <v>1000000</v>
      </c>
      <c r="J118" s="259">
        <v>1000000</v>
      </c>
      <c r="K118" s="259">
        <v>1000000</v>
      </c>
      <c r="L118" s="259">
        <v>1000000</v>
      </c>
      <c r="M118" s="259">
        <v>1000000</v>
      </c>
      <c r="N118" s="259">
        <v>1000000</v>
      </c>
      <c r="O118" s="259">
        <v>1000000</v>
      </c>
      <c r="P118" s="259">
        <v>1000000</v>
      </c>
      <c r="Q118" s="259">
        <v>1000000</v>
      </c>
      <c r="R118" s="259">
        <v>1000000</v>
      </c>
      <c r="S118" s="260">
        <f t="shared" si="7"/>
        <v>12000000</v>
      </c>
      <c r="T118" s="261">
        <f t="shared" si="8"/>
        <v>1000000</v>
      </c>
      <c r="U118" s="284">
        <f t="shared" si="6"/>
        <v>13000000</v>
      </c>
      <c r="V118" s="262"/>
      <c r="W118" s="263"/>
    </row>
    <row r="119" spans="1:23" s="264" customFormat="1" ht="23.25" customHeight="1" x14ac:dyDescent="0.25">
      <c r="A119" s="307">
        <v>96</v>
      </c>
      <c r="B119" s="288"/>
      <c r="C119" s="335">
        <v>2628746</v>
      </c>
      <c r="D119" s="272" t="s">
        <v>388</v>
      </c>
      <c r="E119" s="7">
        <v>111</v>
      </c>
      <c r="F119" s="416" t="s">
        <v>18</v>
      </c>
      <c r="G119" s="259">
        <v>1300000</v>
      </c>
      <c r="H119" s="259">
        <v>1300000</v>
      </c>
      <c r="I119" s="259">
        <v>1300000</v>
      </c>
      <c r="J119" s="259">
        <v>1300000</v>
      </c>
      <c r="K119" s="259">
        <v>1300000</v>
      </c>
      <c r="L119" s="259">
        <v>1300000</v>
      </c>
      <c r="M119" s="259">
        <v>1300000</v>
      </c>
      <c r="N119" s="259">
        <v>1300000</v>
      </c>
      <c r="O119" s="259">
        <v>1300000</v>
      </c>
      <c r="P119" s="259">
        <v>1300000</v>
      </c>
      <c r="Q119" s="259">
        <v>1300000</v>
      </c>
      <c r="R119" s="259">
        <v>1300000</v>
      </c>
      <c r="S119" s="260">
        <f t="shared" si="7"/>
        <v>15600000</v>
      </c>
      <c r="T119" s="261">
        <f t="shared" si="8"/>
        <v>1300000</v>
      </c>
      <c r="U119" s="284">
        <f t="shared" ref="U119:U181" si="9">SUM(S119:T119)</f>
        <v>16900000</v>
      </c>
      <c r="V119" s="262"/>
      <c r="W119" s="263"/>
    </row>
    <row r="120" spans="1:23" s="264" customFormat="1" ht="23.25" customHeight="1" x14ac:dyDescent="0.25">
      <c r="A120" s="307">
        <v>97</v>
      </c>
      <c r="B120" s="288"/>
      <c r="C120" s="335">
        <v>5278952</v>
      </c>
      <c r="D120" s="272" t="s">
        <v>382</v>
      </c>
      <c r="E120" s="7">
        <v>111</v>
      </c>
      <c r="F120" s="416" t="s">
        <v>18</v>
      </c>
      <c r="G120" s="259">
        <v>1000000</v>
      </c>
      <c r="H120" s="259">
        <v>1000000</v>
      </c>
      <c r="I120" s="259">
        <v>1000000</v>
      </c>
      <c r="J120" s="259">
        <v>1000000</v>
      </c>
      <c r="K120" s="259">
        <v>1200000</v>
      </c>
      <c r="L120" s="259">
        <v>1200000</v>
      </c>
      <c r="M120" s="259">
        <v>1200000</v>
      </c>
      <c r="N120" s="259">
        <v>1200000</v>
      </c>
      <c r="O120" s="259">
        <v>1200000</v>
      </c>
      <c r="P120" s="259">
        <v>1200000</v>
      </c>
      <c r="Q120" s="259">
        <v>1200000</v>
      </c>
      <c r="R120" s="259">
        <v>1200000</v>
      </c>
      <c r="S120" s="260">
        <f t="shared" si="7"/>
        <v>13600000</v>
      </c>
      <c r="T120" s="261">
        <f t="shared" si="8"/>
        <v>1133333.3333333333</v>
      </c>
      <c r="U120" s="284">
        <f t="shared" si="9"/>
        <v>14733333.333333334</v>
      </c>
      <c r="V120" s="262"/>
      <c r="W120" s="263"/>
    </row>
    <row r="121" spans="1:23" s="264" customFormat="1" ht="23.25" customHeight="1" x14ac:dyDescent="0.25">
      <c r="A121" s="307">
        <v>98</v>
      </c>
      <c r="B121" s="288"/>
      <c r="C121" s="335">
        <v>1132896</v>
      </c>
      <c r="D121" s="272" t="s">
        <v>398</v>
      </c>
      <c r="E121" s="7">
        <v>111</v>
      </c>
      <c r="F121" s="416" t="s">
        <v>18</v>
      </c>
      <c r="G121" s="259"/>
      <c r="H121" s="259"/>
      <c r="I121" s="259"/>
      <c r="J121" s="259"/>
      <c r="K121" s="259"/>
      <c r="L121" s="259"/>
      <c r="M121" s="259"/>
      <c r="N121" s="259"/>
      <c r="O121" s="259">
        <v>800000</v>
      </c>
      <c r="P121" s="259">
        <v>800000</v>
      </c>
      <c r="Q121" s="259">
        <v>800000</v>
      </c>
      <c r="R121" s="259">
        <v>800000</v>
      </c>
      <c r="S121" s="260">
        <f t="shared" si="7"/>
        <v>3200000</v>
      </c>
      <c r="T121" s="261">
        <f t="shared" si="8"/>
        <v>266666.66666666669</v>
      </c>
      <c r="U121" s="284">
        <f t="shared" si="9"/>
        <v>3466666.6666666665</v>
      </c>
      <c r="V121" s="262"/>
      <c r="W121" s="263"/>
    </row>
    <row r="122" spans="1:23" s="264" customFormat="1" ht="23.25" customHeight="1" x14ac:dyDescent="0.25">
      <c r="A122" s="307">
        <v>99</v>
      </c>
      <c r="B122" s="288"/>
      <c r="C122" s="335">
        <v>895232</v>
      </c>
      <c r="D122" s="272" t="s">
        <v>400</v>
      </c>
      <c r="E122" s="7">
        <v>111</v>
      </c>
      <c r="F122" s="416" t="s">
        <v>18</v>
      </c>
      <c r="G122" s="259"/>
      <c r="H122" s="259"/>
      <c r="I122" s="259"/>
      <c r="J122" s="259"/>
      <c r="K122" s="259"/>
      <c r="L122" s="259"/>
      <c r="M122" s="259"/>
      <c r="N122" s="259"/>
      <c r="O122" s="259"/>
      <c r="P122" s="259"/>
      <c r="Q122" s="259">
        <v>1269224</v>
      </c>
      <c r="R122" s="259">
        <v>1500000</v>
      </c>
      <c r="S122" s="260">
        <f t="shared" si="7"/>
        <v>2769224</v>
      </c>
      <c r="T122" s="261">
        <f t="shared" si="8"/>
        <v>230768.66666666666</v>
      </c>
      <c r="U122" s="284">
        <f t="shared" si="9"/>
        <v>2999992.6666666665</v>
      </c>
      <c r="V122" s="262"/>
      <c r="W122" s="263"/>
    </row>
    <row r="123" spans="1:23" s="264" customFormat="1" ht="23.25" customHeight="1" x14ac:dyDescent="0.25">
      <c r="A123" s="307">
        <v>100</v>
      </c>
      <c r="B123" s="288"/>
      <c r="C123" s="335">
        <v>3407984</v>
      </c>
      <c r="D123" s="272" t="s">
        <v>345</v>
      </c>
      <c r="E123" s="7">
        <v>111</v>
      </c>
      <c r="F123" s="416" t="s">
        <v>18</v>
      </c>
      <c r="G123" s="259"/>
      <c r="H123" s="259"/>
      <c r="I123" s="259"/>
      <c r="J123" s="259"/>
      <c r="K123" s="259"/>
      <c r="L123" s="259"/>
      <c r="M123" s="259"/>
      <c r="N123" s="259"/>
      <c r="O123" s="259"/>
      <c r="P123" s="259">
        <v>1300000</v>
      </c>
      <c r="Q123" s="259">
        <v>1300000</v>
      </c>
      <c r="R123" s="259">
        <v>1300000</v>
      </c>
      <c r="S123" s="260">
        <f t="shared" si="7"/>
        <v>3900000</v>
      </c>
      <c r="T123" s="261">
        <f t="shared" si="8"/>
        <v>325000</v>
      </c>
      <c r="U123" s="284">
        <f t="shared" si="9"/>
        <v>4225000</v>
      </c>
      <c r="V123" s="262"/>
      <c r="W123" s="263"/>
    </row>
    <row r="124" spans="1:23" s="264" customFormat="1" ht="23.25" customHeight="1" x14ac:dyDescent="0.25">
      <c r="A124" s="307">
        <v>101</v>
      </c>
      <c r="B124" s="288"/>
      <c r="C124" s="335">
        <v>1247058</v>
      </c>
      <c r="D124" s="272" t="s">
        <v>402</v>
      </c>
      <c r="E124" s="7">
        <v>111</v>
      </c>
      <c r="F124" s="416" t="s">
        <v>18</v>
      </c>
      <c r="G124" s="259">
        <v>350000</v>
      </c>
      <c r="H124" s="259">
        <v>350000</v>
      </c>
      <c r="I124" s="259">
        <v>350000</v>
      </c>
      <c r="J124" s="259">
        <v>350000</v>
      </c>
      <c r="K124" s="259">
        <v>350000</v>
      </c>
      <c r="L124" s="259">
        <v>350000</v>
      </c>
      <c r="M124" s="259">
        <v>350000</v>
      </c>
      <c r="N124" s="259">
        <v>350000</v>
      </c>
      <c r="O124" s="259">
        <v>350000</v>
      </c>
      <c r="P124" s="259">
        <v>350000</v>
      </c>
      <c r="Q124" s="259">
        <v>350000</v>
      </c>
      <c r="R124" s="259">
        <v>350000</v>
      </c>
      <c r="S124" s="260">
        <f t="shared" si="7"/>
        <v>4200000</v>
      </c>
      <c r="T124" s="261">
        <f t="shared" si="8"/>
        <v>350000</v>
      </c>
      <c r="U124" s="284">
        <f t="shared" si="9"/>
        <v>4550000</v>
      </c>
      <c r="V124" s="262"/>
      <c r="W124" s="263"/>
    </row>
    <row r="125" spans="1:23" s="264" customFormat="1" ht="23.25" customHeight="1" x14ac:dyDescent="0.25">
      <c r="A125" s="307">
        <v>102</v>
      </c>
      <c r="B125" s="288"/>
      <c r="C125" s="335">
        <v>2195523</v>
      </c>
      <c r="D125" s="272" t="s">
        <v>48</v>
      </c>
      <c r="E125" s="7">
        <v>111</v>
      </c>
      <c r="F125" s="416" t="s">
        <v>18</v>
      </c>
      <c r="G125" s="259">
        <v>350000</v>
      </c>
      <c r="H125" s="259">
        <v>350000</v>
      </c>
      <c r="I125" s="259">
        <v>350000</v>
      </c>
      <c r="J125" s="259">
        <v>350000</v>
      </c>
      <c r="K125" s="259">
        <v>350000</v>
      </c>
      <c r="L125" s="259">
        <v>350000</v>
      </c>
      <c r="M125" s="259">
        <v>350000</v>
      </c>
      <c r="N125" s="259">
        <v>350000</v>
      </c>
      <c r="O125" s="259">
        <v>350000</v>
      </c>
      <c r="P125" s="259">
        <v>350000</v>
      </c>
      <c r="Q125" s="259">
        <v>350000</v>
      </c>
      <c r="R125" s="259">
        <v>350000</v>
      </c>
      <c r="S125" s="260">
        <f t="shared" si="7"/>
        <v>4200000</v>
      </c>
      <c r="T125" s="261">
        <f t="shared" si="8"/>
        <v>350000</v>
      </c>
      <c r="U125" s="284">
        <f t="shared" si="9"/>
        <v>4550000</v>
      </c>
      <c r="V125" s="262"/>
      <c r="W125" s="263"/>
    </row>
    <row r="126" spans="1:23" s="264" customFormat="1" ht="23.25" customHeight="1" x14ac:dyDescent="0.25">
      <c r="A126" s="307">
        <v>103</v>
      </c>
      <c r="B126" s="288"/>
      <c r="C126" s="335">
        <v>4653783</v>
      </c>
      <c r="D126" s="272" t="s">
        <v>399</v>
      </c>
      <c r="E126" s="7">
        <v>111</v>
      </c>
      <c r="F126" s="416" t="s">
        <v>18</v>
      </c>
      <c r="G126" s="259"/>
      <c r="H126" s="259"/>
      <c r="I126" s="259"/>
      <c r="J126" s="259"/>
      <c r="K126" s="259"/>
      <c r="L126" s="259"/>
      <c r="M126" s="259"/>
      <c r="N126" s="259"/>
      <c r="O126" s="259"/>
      <c r="P126" s="259"/>
      <c r="Q126" s="259">
        <v>1000000</v>
      </c>
      <c r="R126" s="259">
        <v>1000000</v>
      </c>
      <c r="S126" s="260">
        <f t="shared" si="7"/>
        <v>2000000</v>
      </c>
      <c r="T126" s="261">
        <f t="shared" si="8"/>
        <v>166666.66666666666</v>
      </c>
      <c r="U126" s="284">
        <f t="shared" si="9"/>
        <v>2166666.6666666665</v>
      </c>
      <c r="V126" s="262"/>
      <c r="W126" s="263"/>
    </row>
    <row r="127" spans="1:23" s="264" customFormat="1" ht="23.25" customHeight="1" x14ac:dyDescent="0.25">
      <c r="A127" s="307">
        <v>104</v>
      </c>
      <c r="B127" s="288"/>
      <c r="C127" s="335">
        <v>862720</v>
      </c>
      <c r="D127" s="272" t="s">
        <v>342</v>
      </c>
      <c r="E127" s="7">
        <v>111</v>
      </c>
      <c r="F127" s="416" t="s">
        <v>18</v>
      </c>
      <c r="G127" s="259">
        <v>350000</v>
      </c>
      <c r="H127" s="259">
        <v>350000</v>
      </c>
      <c r="I127" s="259">
        <v>350000</v>
      </c>
      <c r="J127" s="259">
        <v>350000</v>
      </c>
      <c r="K127" s="259">
        <v>350000</v>
      </c>
      <c r="L127" s="259">
        <v>350000</v>
      </c>
      <c r="M127" s="259">
        <v>350000</v>
      </c>
      <c r="N127" s="259">
        <v>350000</v>
      </c>
      <c r="O127" s="259">
        <v>350000</v>
      </c>
      <c r="P127" s="259">
        <v>350000</v>
      </c>
      <c r="Q127" s="259">
        <v>350000</v>
      </c>
      <c r="R127" s="259">
        <v>350000</v>
      </c>
      <c r="S127" s="260">
        <f t="shared" si="7"/>
        <v>4200000</v>
      </c>
      <c r="T127" s="261">
        <f t="shared" si="8"/>
        <v>350000</v>
      </c>
      <c r="U127" s="284">
        <f t="shared" si="9"/>
        <v>4550000</v>
      </c>
      <c r="V127" s="262"/>
      <c r="W127" s="263"/>
    </row>
    <row r="128" spans="1:23" s="264" customFormat="1" ht="23.25" customHeight="1" x14ac:dyDescent="0.25">
      <c r="A128" s="307">
        <v>105</v>
      </c>
      <c r="B128" s="288"/>
      <c r="C128" s="335">
        <v>498073</v>
      </c>
      <c r="D128" s="272" t="s">
        <v>109</v>
      </c>
      <c r="E128" s="7">
        <v>111</v>
      </c>
      <c r="F128" s="416" t="s">
        <v>18</v>
      </c>
      <c r="G128" s="259">
        <v>1500000</v>
      </c>
      <c r="H128" s="259">
        <v>1500000</v>
      </c>
      <c r="I128" s="259">
        <v>1500000</v>
      </c>
      <c r="J128" s="259">
        <v>1500000</v>
      </c>
      <c r="K128" s="259">
        <v>1500000</v>
      </c>
      <c r="L128" s="259">
        <v>1500000</v>
      </c>
      <c r="M128" s="259">
        <v>1500000</v>
      </c>
      <c r="N128" s="259">
        <v>1500000</v>
      </c>
      <c r="O128" s="259">
        <v>1500000</v>
      </c>
      <c r="P128" s="259">
        <v>1500000</v>
      </c>
      <c r="Q128" s="259">
        <v>1500000</v>
      </c>
      <c r="R128" s="259">
        <v>1500000</v>
      </c>
      <c r="S128" s="260">
        <f t="shared" si="7"/>
        <v>18000000</v>
      </c>
      <c r="T128" s="261">
        <f t="shared" si="8"/>
        <v>1500000</v>
      </c>
      <c r="U128" s="284">
        <f t="shared" si="9"/>
        <v>19500000</v>
      </c>
      <c r="V128" s="262"/>
      <c r="W128" s="263"/>
    </row>
    <row r="129" spans="1:23" s="264" customFormat="1" ht="23.25" customHeight="1" x14ac:dyDescent="0.25">
      <c r="A129" s="307">
        <v>106</v>
      </c>
      <c r="B129" s="288"/>
      <c r="C129" s="335">
        <v>1252574</v>
      </c>
      <c r="D129" s="272" t="s">
        <v>403</v>
      </c>
      <c r="E129" s="7">
        <v>111</v>
      </c>
      <c r="F129" s="416" t="s">
        <v>18</v>
      </c>
      <c r="G129" s="259">
        <v>1200000</v>
      </c>
      <c r="H129" s="259">
        <v>1200000</v>
      </c>
      <c r="I129" s="259">
        <v>1200000</v>
      </c>
      <c r="J129" s="259">
        <v>1200000</v>
      </c>
      <c r="K129" s="259">
        <v>1200000</v>
      </c>
      <c r="L129" s="259">
        <v>1200000</v>
      </c>
      <c r="M129" s="259">
        <v>1200000</v>
      </c>
      <c r="N129" s="259">
        <v>1200000</v>
      </c>
      <c r="O129" s="259">
        <v>1200000</v>
      </c>
      <c r="P129" s="259">
        <v>1200000</v>
      </c>
      <c r="Q129" s="259">
        <v>1200000</v>
      </c>
      <c r="R129" s="259">
        <v>1200000</v>
      </c>
      <c r="S129" s="260">
        <f t="shared" si="7"/>
        <v>14400000</v>
      </c>
      <c r="T129" s="261">
        <f t="shared" si="8"/>
        <v>1200000</v>
      </c>
      <c r="U129" s="284">
        <f t="shared" si="9"/>
        <v>15600000</v>
      </c>
      <c r="V129" s="262"/>
      <c r="W129" s="263"/>
    </row>
    <row r="130" spans="1:23" s="264" customFormat="1" ht="23.25" customHeight="1" x14ac:dyDescent="0.25">
      <c r="A130" s="324">
        <v>107</v>
      </c>
      <c r="B130" s="327"/>
      <c r="C130" s="335">
        <v>1442118</v>
      </c>
      <c r="D130" s="272" t="s">
        <v>405</v>
      </c>
      <c r="E130" s="7">
        <v>111</v>
      </c>
      <c r="F130" s="416" t="s">
        <v>18</v>
      </c>
      <c r="G130" s="259">
        <v>1300000</v>
      </c>
      <c r="H130" s="259">
        <v>1300000</v>
      </c>
      <c r="I130" s="259">
        <v>1300000</v>
      </c>
      <c r="J130" s="259">
        <v>1300000</v>
      </c>
      <c r="K130" s="259">
        <v>1300000</v>
      </c>
      <c r="L130" s="259">
        <v>1600000</v>
      </c>
      <c r="M130" s="259">
        <v>1600000</v>
      </c>
      <c r="N130" s="259">
        <v>1600000</v>
      </c>
      <c r="O130" s="259">
        <v>1600000</v>
      </c>
      <c r="P130" s="259">
        <v>1600000</v>
      </c>
      <c r="Q130" s="259">
        <v>1600000</v>
      </c>
      <c r="R130" s="259">
        <v>1600000</v>
      </c>
      <c r="S130" s="260">
        <f t="shared" si="7"/>
        <v>17700000</v>
      </c>
      <c r="T130" s="261">
        <f t="shared" si="8"/>
        <v>1475000</v>
      </c>
      <c r="U130" s="323">
        <f t="shared" si="9"/>
        <v>19175000</v>
      </c>
      <c r="V130" s="262"/>
      <c r="W130" s="263"/>
    </row>
    <row r="131" spans="1:23" s="264" customFormat="1" ht="23.25" customHeight="1" x14ac:dyDescent="0.25">
      <c r="A131" s="307">
        <v>108</v>
      </c>
      <c r="B131" s="288"/>
      <c r="C131" s="335">
        <v>5647999</v>
      </c>
      <c r="D131" s="272" t="s">
        <v>404</v>
      </c>
      <c r="E131" s="7">
        <v>111</v>
      </c>
      <c r="F131" s="416" t="s">
        <v>18</v>
      </c>
      <c r="G131" s="259"/>
      <c r="H131" s="259"/>
      <c r="I131" s="259"/>
      <c r="J131" s="259"/>
      <c r="K131" s="259"/>
      <c r="L131" s="259"/>
      <c r="M131" s="259"/>
      <c r="N131" s="259">
        <v>900000</v>
      </c>
      <c r="O131" s="259">
        <v>900000</v>
      </c>
      <c r="P131" s="259">
        <v>900000</v>
      </c>
      <c r="Q131" s="259">
        <v>900000</v>
      </c>
      <c r="R131" s="259">
        <v>900000</v>
      </c>
      <c r="S131" s="260">
        <f t="shared" si="7"/>
        <v>4500000</v>
      </c>
      <c r="T131" s="261">
        <f t="shared" si="8"/>
        <v>375000</v>
      </c>
      <c r="U131" s="323">
        <f t="shared" si="9"/>
        <v>4875000</v>
      </c>
      <c r="V131" s="262"/>
      <c r="W131" s="263"/>
    </row>
    <row r="132" spans="1:23" s="264" customFormat="1" ht="23.25" customHeight="1" x14ac:dyDescent="0.25">
      <c r="A132" s="324">
        <v>109</v>
      </c>
      <c r="B132" s="327"/>
      <c r="C132" s="335">
        <v>1686842</v>
      </c>
      <c r="D132" s="272" t="s">
        <v>406</v>
      </c>
      <c r="E132" s="7">
        <v>111</v>
      </c>
      <c r="F132" s="416" t="s">
        <v>18</v>
      </c>
      <c r="G132" s="259">
        <v>0</v>
      </c>
      <c r="H132" s="259">
        <v>0</v>
      </c>
      <c r="I132" s="259">
        <v>0</v>
      </c>
      <c r="J132" s="259">
        <v>0</v>
      </c>
      <c r="K132" s="259">
        <v>0</v>
      </c>
      <c r="L132" s="259">
        <v>0</v>
      </c>
      <c r="M132" s="259">
        <v>0</v>
      </c>
      <c r="N132" s="259">
        <v>0</v>
      </c>
      <c r="O132" s="259">
        <v>0</v>
      </c>
      <c r="P132" s="259">
        <v>0</v>
      </c>
      <c r="Q132" s="259">
        <v>0</v>
      </c>
      <c r="R132" s="259">
        <v>2884625</v>
      </c>
      <c r="S132" s="260">
        <f t="shared" si="7"/>
        <v>2884625</v>
      </c>
      <c r="T132" s="261">
        <f t="shared" si="8"/>
        <v>240385.41666666666</v>
      </c>
      <c r="U132" s="323">
        <f t="shared" si="9"/>
        <v>3125010.4166666665</v>
      </c>
      <c r="V132" s="262"/>
      <c r="W132" s="263"/>
    </row>
    <row r="133" spans="1:23" s="294" customFormat="1" ht="21.95" customHeight="1" x14ac:dyDescent="0.25">
      <c r="A133" s="307">
        <v>110</v>
      </c>
      <c r="B133" s="273"/>
      <c r="C133" s="335">
        <v>4867220</v>
      </c>
      <c r="D133" s="272" t="s">
        <v>407</v>
      </c>
      <c r="E133" s="7">
        <v>144</v>
      </c>
      <c r="F133" s="416" t="s">
        <v>24</v>
      </c>
      <c r="G133" s="330"/>
      <c r="H133" s="330"/>
      <c r="I133" s="330"/>
      <c r="J133" s="330"/>
      <c r="K133" s="330"/>
      <c r="L133" s="331"/>
      <c r="M133" s="259">
        <v>1705000</v>
      </c>
      <c r="N133" s="259">
        <v>1705000</v>
      </c>
      <c r="O133" s="259">
        <v>1650000</v>
      </c>
      <c r="P133" s="259">
        <v>1705000</v>
      </c>
      <c r="Q133" s="259">
        <v>1650000</v>
      </c>
      <c r="R133" s="259">
        <v>1650000</v>
      </c>
      <c r="S133" s="260">
        <f t="shared" si="7"/>
        <v>10065000</v>
      </c>
      <c r="T133" s="261">
        <f t="shared" si="8"/>
        <v>838750</v>
      </c>
      <c r="U133" s="284">
        <f t="shared" si="9"/>
        <v>10903750</v>
      </c>
      <c r="V133" s="295"/>
      <c r="W133" s="293"/>
    </row>
    <row r="134" spans="1:23" s="294" customFormat="1" ht="21.95" customHeight="1" x14ac:dyDescent="0.25">
      <c r="A134" s="307">
        <v>111</v>
      </c>
      <c r="B134" s="273"/>
      <c r="C134" s="335">
        <v>1541667</v>
      </c>
      <c r="D134" s="272" t="s">
        <v>408</v>
      </c>
      <c r="E134" s="7">
        <v>144</v>
      </c>
      <c r="F134" s="416" t="s">
        <v>24</v>
      </c>
      <c r="G134" s="259">
        <v>1430000</v>
      </c>
      <c r="H134" s="259">
        <v>1540000</v>
      </c>
      <c r="I134" s="259">
        <v>1650000</v>
      </c>
      <c r="J134" s="259">
        <v>1320000</v>
      </c>
      <c r="K134" s="259">
        <v>1265000</v>
      </c>
      <c r="L134" s="259">
        <v>1430000</v>
      </c>
      <c r="M134" s="259">
        <v>1485000</v>
      </c>
      <c r="N134" s="259">
        <v>1485000</v>
      </c>
      <c r="O134" s="259">
        <v>1430000</v>
      </c>
      <c r="P134" s="259">
        <v>1485000</v>
      </c>
      <c r="Q134" s="259">
        <v>1375000</v>
      </c>
      <c r="R134" s="259">
        <v>1375000</v>
      </c>
      <c r="S134" s="260">
        <f t="shared" si="7"/>
        <v>17270000</v>
      </c>
      <c r="T134" s="261">
        <f t="shared" si="8"/>
        <v>1439166.6666666667</v>
      </c>
      <c r="U134" s="284">
        <f t="shared" si="9"/>
        <v>18709166.666666668</v>
      </c>
      <c r="V134" s="295"/>
      <c r="W134" s="293"/>
    </row>
    <row r="135" spans="1:23" s="297" customFormat="1" ht="21.95" customHeight="1" x14ac:dyDescent="0.25">
      <c r="A135" s="307">
        <v>112</v>
      </c>
      <c r="B135" s="273"/>
      <c r="C135" s="335">
        <v>608751</v>
      </c>
      <c r="D135" s="272" t="s">
        <v>247</v>
      </c>
      <c r="E135" s="7">
        <v>144</v>
      </c>
      <c r="F135" s="416" t="s">
        <v>24</v>
      </c>
      <c r="G135" s="259">
        <v>2090000</v>
      </c>
      <c r="H135" s="259">
        <v>1815000</v>
      </c>
      <c r="I135" s="259">
        <v>2475000</v>
      </c>
      <c r="J135" s="259">
        <v>3135000</v>
      </c>
      <c r="K135" s="259">
        <v>2145000</v>
      </c>
      <c r="L135" s="259">
        <v>1925000</v>
      </c>
      <c r="M135" s="259">
        <v>1925000</v>
      </c>
      <c r="N135" s="259">
        <v>2035000</v>
      </c>
      <c r="O135" s="259">
        <v>1925000</v>
      </c>
      <c r="P135" s="259">
        <v>1980000</v>
      </c>
      <c r="Q135" s="259">
        <v>1925000</v>
      </c>
      <c r="R135" s="259">
        <v>1650000</v>
      </c>
      <c r="S135" s="260">
        <f t="shared" si="7"/>
        <v>25025000</v>
      </c>
      <c r="T135" s="261">
        <f t="shared" si="8"/>
        <v>2085416.6666666667</v>
      </c>
      <c r="U135" s="284">
        <f t="shared" si="9"/>
        <v>27110416.666666668</v>
      </c>
      <c r="V135" s="295"/>
      <c r="W135" s="296"/>
    </row>
    <row r="136" spans="1:23" s="297" customFormat="1" ht="21.95" customHeight="1" x14ac:dyDescent="0.25">
      <c r="A136" s="307">
        <v>113</v>
      </c>
      <c r="B136" s="273"/>
      <c r="C136" s="335">
        <v>897267</v>
      </c>
      <c r="D136" s="272" t="s">
        <v>409</v>
      </c>
      <c r="E136" s="7">
        <v>144</v>
      </c>
      <c r="F136" s="416" t="s">
        <v>24</v>
      </c>
      <c r="G136" s="259">
        <v>1430000</v>
      </c>
      <c r="H136" s="259">
        <v>1595000</v>
      </c>
      <c r="I136" s="259">
        <v>1375000</v>
      </c>
      <c r="J136" s="259">
        <v>1100000</v>
      </c>
      <c r="K136" s="259">
        <v>1320000</v>
      </c>
      <c r="L136" s="259">
        <v>1430000</v>
      </c>
      <c r="M136" s="259">
        <v>1485000</v>
      </c>
      <c r="N136" s="259">
        <v>1430000</v>
      </c>
      <c r="O136" s="259">
        <v>1430000</v>
      </c>
      <c r="P136" s="259">
        <v>1485000</v>
      </c>
      <c r="Q136" s="259">
        <v>1375000</v>
      </c>
      <c r="R136" s="259">
        <v>1375000</v>
      </c>
      <c r="S136" s="260">
        <f t="shared" si="7"/>
        <v>16830000</v>
      </c>
      <c r="T136" s="261">
        <f t="shared" si="8"/>
        <v>1402500</v>
      </c>
      <c r="U136" s="284">
        <f t="shared" si="9"/>
        <v>18232500</v>
      </c>
      <c r="V136" s="295"/>
      <c r="W136" s="296"/>
    </row>
    <row r="137" spans="1:23" s="297" customFormat="1" ht="21.95" customHeight="1" x14ac:dyDescent="0.25">
      <c r="A137" s="307">
        <v>114</v>
      </c>
      <c r="B137" s="273"/>
      <c r="C137" s="335">
        <v>1310757</v>
      </c>
      <c r="D137" s="272" t="s">
        <v>410</v>
      </c>
      <c r="E137" s="7">
        <v>144</v>
      </c>
      <c r="F137" s="416" t="s">
        <v>24</v>
      </c>
      <c r="G137" s="259">
        <v>1595000</v>
      </c>
      <c r="H137" s="259">
        <v>1375000</v>
      </c>
      <c r="I137" s="259">
        <v>1430000</v>
      </c>
      <c r="J137" s="259">
        <v>1320000</v>
      </c>
      <c r="K137" s="259">
        <v>1320000</v>
      </c>
      <c r="L137" s="259">
        <v>1540000</v>
      </c>
      <c r="M137" s="259">
        <v>1485000</v>
      </c>
      <c r="N137" s="259">
        <v>1430000</v>
      </c>
      <c r="O137" s="259">
        <v>1540000</v>
      </c>
      <c r="P137" s="259">
        <v>1540000</v>
      </c>
      <c r="Q137" s="259">
        <v>1375000</v>
      </c>
      <c r="R137" s="259">
        <v>1375000</v>
      </c>
      <c r="S137" s="260">
        <f t="shared" si="7"/>
        <v>17325000</v>
      </c>
      <c r="T137" s="261">
        <f t="shared" si="8"/>
        <v>1443750</v>
      </c>
      <c r="U137" s="284">
        <f t="shared" si="9"/>
        <v>18768750</v>
      </c>
      <c r="V137" s="295"/>
      <c r="W137" s="296"/>
    </row>
    <row r="138" spans="1:23" s="297" customFormat="1" ht="21.95" customHeight="1" x14ac:dyDescent="0.25">
      <c r="A138" s="307">
        <v>115</v>
      </c>
      <c r="B138" s="273"/>
      <c r="C138" s="335">
        <v>2202293</v>
      </c>
      <c r="D138" s="272" t="s">
        <v>252</v>
      </c>
      <c r="E138" s="7">
        <v>144</v>
      </c>
      <c r="F138" s="416" t="s">
        <v>24</v>
      </c>
      <c r="G138" s="259">
        <v>1485000</v>
      </c>
      <c r="H138" s="259">
        <v>1265000</v>
      </c>
      <c r="I138" s="259">
        <v>1430000</v>
      </c>
      <c r="J138" s="259">
        <v>1045000</v>
      </c>
      <c r="K138" s="259">
        <v>1155000</v>
      </c>
      <c r="L138" s="259">
        <v>1320000</v>
      </c>
      <c r="M138" s="259">
        <v>1430000</v>
      </c>
      <c r="N138" s="259">
        <v>1320000</v>
      </c>
      <c r="O138" s="259">
        <v>1430000</v>
      </c>
      <c r="P138" s="259">
        <v>1485000</v>
      </c>
      <c r="Q138" s="259">
        <v>1650000</v>
      </c>
      <c r="R138" s="259">
        <v>1650000</v>
      </c>
      <c r="S138" s="260">
        <f t="shared" si="7"/>
        <v>16665000</v>
      </c>
      <c r="T138" s="261">
        <f t="shared" si="8"/>
        <v>1388750</v>
      </c>
      <c r="U138" s="284">
        <f t="shared" si="9"/>
        <v>18053750</v>
      </c>
      <c r="V138" s="295"/>
      <c r="W138" s="296"/>
    </row>
    <row r="139" spans="1:23" s="264" customFormat="1" x14ac:dyDescent="0.25">
      <c r="A139" s="307">
        <v>116</v>
      </c>
      <c r="B139" s="268"/>
      <c r="C139" s="335">
        <v>2847974</v>
      </c>
      <c r="D139" s="272" t="s">
        <v>411</v>
      </c>
      <c r="E139" s="7">
        <v>144</v>
      </c>
      <c r="F139" s="416" t="s">
        <v>24</v>
      </c>
      <c r="G139" s="259">
        <v>1595000</v>
      </c>
      <c r="H139" s="259">
        <v>1375000</v>
      </c>
      <c r="I139" s="259">
        <v>1430000</v>
      </c>
      <c r="J139" s="259">
        <v>1320000</v>
      </c>
      <c r="K139" s="259">
        <v>1265000</v>
      </c>
      <c r="L139" s="259">
        <v>1430000</v>
      </c>
      <c r="M139" s="259">
        <v>1485000</v>
      </c>
      <c r="N139" s="259">
        <v>1375000</v>
      </c>
      <c r="O139" s="259">
        <v>1430000</v>
      </c>
      <c r="P139" s="259">
        <v>1430000</v>
      </c>
      <c r="Q139" s="259">
        <v>1375000</v>
      </c>
      <c r="R139" s="259">
        <v>1375000</v>
      </c>
      <c r="S139" s="260">
        <f t="shared" si="7"/>
        <v>16885000</v>
      </c>
      <c r="T139" s="261">
        <f t="shared" si="8"/>
        <v>1407083.3333333333</v>
      </c>
      <c r="U139" s="284">
        <f t="shared" si="9"/>
        <v>18292083.333333332</v>
      </c>
      <c r="V139" s="262"/>
      <c r="W139" s="263"/>
    </row>
    <row r="140" spans="1:23" s="264" customFormat="1" ht="30" x14ac:dyDescent="0.25">
      <c r="A140" s="307">
        <v>117</v>
      </c>
      <c r="B140" s="268"/>
      <c r="C140" s="335">
        <v>2576068</v>
      </c>
      <c r="D140" s="272" t="s">
        <v>257</v>
      </c>
      <c r="E140" s="7">
        <v>144</v>
      </c>
      <c r="F140" s="416" t="s">
        <v>24</v>
      </c>
      <c r="G140" s="259">
        <v>1595000</v>
      </c>
      <c r="H140" s="259">
        <v>1705000</v>
      </c>
      <c r="I140" s="259">
        <v>1540000</v>
      </c>
      <c r="J140" s="259">
        <v>1320000</v>
      </c>
      <c r="K140" s="259">
        <v>1265000</v>
      </c>
      <c r="L140" s="259">
        <v>1030000</v>
      </c>
      <c r="M140" s="259">
        <v>1485000</v>
      </c>
      <c r="N140" s="259">
        <v>1485000</v>
      </c>
      <c r="O140" s="259">
        <v>1430000</v>
      </c>
      <c r="P140" s="259">
        <v>1375000</v>
      </c>
      <c r="Q140" s="259">
        <v>1430000</v>
      </c>
      <c r="R140" s="259">
        <v>1430000</v>
      </c>
      <c r="S140" s="260">
        <f t="shared" si="7"/>
        <v>17090000</v>
      </c>
      <c r="T140" s="261">
        <f t="shared" si="8"/>
        <v>1424166.6666666667</v>
      </c>
      <c r="U140" s="284">
        <f t="shared" si="9"/>
        <v>18514166.666666668</v>
      </c>
      <c r="V140" s="262"/>
      <c r="W140" s="263"/>
    </row>
    <row r="141" spans="1:23" s="264" customFormat="1" ht="30" x14ac:dyDescent="0.25">
      <c r="A141" s="307">
        <v>118</v>
      </c>
      <c r="B141" s="268"/>
      <c r="C141" s="335">
        <v>4681463</v>
      </c>
      <c r="D141" s="272" t="s">
        <v>412</v>
      </c>
      <c r="E141" s="7">
        <v>144</v>
      </c>
      <c r="F141" s="416" t="s">
        <v>24</v>
      </c>
      <c r="G141" s="259">
        <v>1485000</v>
      </c>
      <c r="H141" s="259">
        <v>1375000</v>
      </c>
      <c r="I141" s="259">
        <v>1430000</v>
      </c>
      <c r="J141" s="259">
        <v>1100000</v>
      </c>
      <c r="K141" s="259">
        <v>1320000</v>
      </c>
      <c r="L141" s="259">
        <v>1430000</v>
      </c>
      <c r="M141" s="259">
        <v>1485000</v>
      </c>
      <c r="N141" s="259">
        <v>1320000</v>
      </c>
      <c r="O141" s="259">
        <v>1375000</v>
      </c>
      <c r="P141" s="259">
        <v>1485000</v>
      </c>
      <c r="Q141" s="259">
        <v>1320000</v>
      </c>
      <c r="R141" s="259">
        <v>1320000</v>
      </c>
      <c r="S141" s="260">
        <f t="shared" si="7"/>
        <v>16445000</v>
      </c>
      <c r="T141" s="261">
        <f t="shared" si="8"/>
        <v>1370416.6666666667</v>
      </c>
      <c r="U141" s="284">
        <f t="shared" si="9"/>
        <v>17815416.666666668</v>
      </c>
      <c r="V141" s="262"/>
      <c r="W141" s="263"/>
    </row>
    <row r="142" spans="1:23" s="264" customFormat="1" x14ac:dyDescent="0.25">
      <c r="A142" s="307">
        <v>119</v>
      </c>
      <c r="B142" s="268"/>
      <c r="C142" s="335">
        <v>660545</v>
      </c>
      <c r="D142" s="272" t="s">
        <v>264</v>
      </c>
      <c r="E142" s="7">
        <v>144</v>
      </c>
      <c r="F142" s="416" t="s">
        <v>24</v>
      </c>
      <c r="G142" s="259">
        <v>1375000</v>
      </c>
      <c r="H142" s="259">
        <v>1485000</v>
      </c>
      <c r="I142" s="259">
        <v>1595000</v>
      </c>
      <c r="J142" s="259">
        <v>1320000</v>
      </c>
      <c r="K142" s="259">
        <v>1210000</v>
      </c>
      <c r="L142" s="259">
        <v>1100000</v>
      </c>
      <c r="M142" s="259">
        <v>1100000</v>
      </c>
      <c r="N142" s="259"/>
      <c r="O142" s="259"/>
      <c r="P142" s="259">
        <v>1430000</v>
      </c>
      <c r="Q142" s="259">
        <v>1375000</v>
      </c>
      <c r="R142" s="259">
        <v>1375000</v>
      </c>
      <c r="S142" s="260">
        <f t="shared" si="7"/>
        <v>13365000</v>
      </c>
      <c r="T142" s="261">
        <f t="shared" si="8"/>
        <v>1113750</v>
      </c>
      <c r="U142" s="284">
        <f t="shared" si="9"/>
        <v>14478750</v>
      </c>
      <c r="V142" s="262"/>
      <c r="W142" s="263"/>
    </row>
    <row r="143" spans="1:23" s="264" customFormat="1" x14ac:dyDescent="0.25">
      <c r="A143" s="307">
        <v>120</v>
      </c>
      <c r="B143" s="268"/>
      <c r="C143" s="335">
        <v>1762886</v>
      </c>
      <c r="D143" s="272" t="s">
        <v>267</v>
      </c>
      <c r="E143" s="7">
        <v>144</v>
      </c>
      <c r="F143" s="416" t="s">
        <v>24</v>
      </c>
      <c r="G143" s="259">
        <v>1595000</v>
      </c>
      <c r="H143" s="259">
        <v>1485000</v>
      </c>
      <c r="I143" s="259">
        <v>1705000</v>
      </c>
      <c r="J143" s="259">
        <v>1375000</v>
      </c>
      <c r="K143" s="259">
        <v>1320000</v>
      </c>
      <c r="L143" s="259">
        <v>1430000</v>
      </c>
      <c r="M143" s="259">
        <v>1485000</v>
      </c>
      <c r="N143" s="259">
        <v>1430000</v>
      </c>
      <c r="O143" s="259">
        <v>1485000</v>
      </c>
      <c r="P143" s="259">
        <v>1430000</v>
      </c>
      <c r="Q143" s="259">
        <v>1430000</v>
      </c>
      <c r="R143" s="259">
        <v>1430000</v>
      </c>
      <c r="S143" s="260">
        <f t="shared" ref="S143:S197" si="10">SUM(G143:R143)</f>
        <v>17600000</v>
      </c>
      <c r="T143" s="261">
        <f t="shared" ref="T143:T197" si="11">S143/12</f>
        <v>1466666.6666666667</v>
      </c>
      <c r="U143" s="284">
        <f t="shared" si="9"/>
        <v>19066666.666666668</v>
      </c>
      <c r="V143" s="262"/>
      <c r="W143" s="263"/>
    </row>
    <row r="144" spans="1:23" s="264" customFormat="1" x14ac:dyDescent="0.25">
      <c r="A144" s="307">
        <v>121</v>
      </c>
      <c r="B144" s="268"/>
      <c r="C144" s="335">
        <v>2069204</v>
      </c>
      <c r="D144" s="272" t="s">
        <v>413</v>
      </c>
      <c r="E144" s="7">
        <v>144</v>
      </c>
      <c r="F144" s="416" t="s">
        <v>24</v>
      </c>
      <c r="G144" s="259">
        <v>1430000</v>
      </c>
      <c r="H144" s="259">
        <v>1375000</v>
      </c>
      <c r="I144" s="259">
        <v>1430000</v>
      </c>
      <c r="J144" s="259">
        <v>1320000</v>
      </c>
      <c r="K144" s="259">
        <v>1265000</v>
      </c>
      <c r="L144" s="259">
        <v>1375000</v>
      </c>
      <c r="M144" s="259">
        <v>1485000</v>
      </c>
      <c r="N144" s="259">
        <v>1375000</v>
      </c>
      <c r="O144" s="259">
        <v>1430000</v>
      </c>
      <c r="P144" s="259">
        <v>1430000</v>
      </c>
      <c r="Q144" s="259">
        <v>1375000</v>
      </c>
      <c r="R144" s="259">
        <v>1375000</v>
      </c>
      <c r="S144" s="260">
        <f t="shared" si="10"/>
        <v>16665000</v>
      </c>
      <c r="T144" s="261">
        <f t="shared" si="11"/>
        <v>1388750</v>
      </c>
      <c r="U144" s="284">
        <f t="shared" si="9"/>
        <v>18053750</v>
      </c>
      <c r="V144" s="262"/>
      <c r="W144" s="263"/>
    </row>
    <row r="145" spans="1:23" s="264" customFormat="1" x14ac:dyDescent="0.25">
      <c r="A145" s="307">
        <v>122</v>
      </c>
      <c r="B145" s="268"/>
      <c r="C145" s="335">
        <v>929342</v>
      </c>
      <c r="D145" s="272" t="s">
        <v>269</v>
      </c>
      <c r="E145" s="7">
        <v>144</v>
      </c>
      <c r="F145" s="416" t="s">
        <v>24</v>
      </c>
      <c r="G145" s="259">
        <v>1980000</v>
      </c>
      <c r="H145" s="259">
        <v>1595000</v>
      </c>
      <c r="I145" s="259">
        <v>1705000</v>
      </c>
      <c r="J145" s="259">
        <v>1650000</v>
      </c>
      <c r="K145" s="259">
        <v>1705000</v>
      </c>
      <c r="L145" s="259">
        <v>1650000</v>
      </c>
      <c r="M145" s="259">
        <v>1705000</v>
      </c>
      <c r="N145" s="259">
        <v>1705000</v>
      </c>
      <c r="O145" s="259">
        <v>1650000</v>
      </c>
      <c r="P145" s="259">
        <v>1705000</v>
      </c>
      <c r="Q145" s="259">
        <v>1650000</v>
      </c>
      <c r="R145" s="259">
        <v>1650000</v>
      </c>
      <c r="S145" s="260">
        <f t="shared" si="10"/>
        <v>20350000</v>
      </c>
      <c r="T145" s="261">
        <f t="shared" si="11"/>
        <v>1695833.3333333333</v>
      </c>
      <c r="U145" s="284">
        <f t="shared" si="9"/>
        <v>22045833.333333332</v>
      </c>
      <c r="V145" s="262"/>
      <c r="W145" s="263"/>
    </row>
    <row r="146" spans="1:23" s="264" customFormat="1" x14ac:dyDescent="0.25">
      <c r="A146" s="307">
        <v>123</v>
      </c>
      <c r="B146" s="268"/>
      <c r="C146" s="335">
        <v>1352968</v>
      </c>
      <c r="D146" s="272" t="s">
        <v>414</v>
      </c>
      <c r="E146" s="7">
        <v>144</v>
      </c>
      <c r="F146" s="416" t="s">
        <v>24</v>
      </c>
      <c r="G146" s="259">
        <v>1705000</v>
      </c>
      <c r="H146" s="259">
        <v>1595000</v>
      </c>
      <c r="I146" s="259">
        <v>1705000</v>
      </c>
      <c r="J146" s="259">
        <v>1650000</v>
      </c>
      <c r="K146" s="259">
        <v>1705000</v>
      </c>
      <c r="L146" s="259">
        <v>1650000</v>
      </c>
      <c r="M146" s="259">
        <v>1705000</v>
      </c>
      <c r="N146" s="259">
        <v>1705000</v>
      </c>
      <c r="O146" s="259">
        <v>1650000</v>
      </c>
      <c r="P146" s="259">
        <v>1705000</v>
      </c>
      <c r="Q146" s="259">
        <v>1650000</v>
      </c>
      <c r="R146" s="259">
        <v>1650000</v>
      </c>
      <c r="S146" s="260">
        <f t="shared" si="10"/>
        <v>20075000</v>
      </c>
      <c r="T146" s="261">
        <f t="shared" si="11"/>
        <v>1672916.6666666667</v>
      </c>
      <c r="U146" s="284">
        <f t="shared" si="9"/>
        <v>21747916.666666668</v>
      </c>
      <c r="V146" s="262"/>
      <c r="W146" s="263"/>
    </row>
    <row r="147" spans="1:23" s="264" customFormat="1" x14ac:dyDescent="0.25">
      <c r="A147" s="307">
        <v>124</v>
      </c>
      <c r="B147" s="268"/>
      <c r="C147" s="335">
        <v>5006247</v>
      </c>
      <c r="D147" s="272" t="s">
        <v>415</v>
      </c>
      <c r="E147" s="7">
        <v>144</v>
      </c>
      <c r="F147" s="416" t="s">
        <v>24</v>
      </c>
      <c r="G147" s="259">
        <v>1430000</v>
      </c>
      <c r="H147" s="259">
        <v>1375000</v>
      </c>
      <c r="I147" s="259">
        <v>1430000</v>
      </c>
      <c r="J147" s="259">
        <v>1375000</v>
      </c>
      <c r="K147" s="259">
        <v>1320000</v>
      </c>
      <c r="L147" s="259">
        <v>1430000</v>
      </c>
      <c r="M147" s="259">
        <v>1485000</v>
      </c>
      <c r="N147" s="259">
        <v>1430000</v>
      </c>
      <c r="O147" s="259">
        <v>1485000</v>
      </c>
      <c r="P147" s="259">
        <v>1540000</v>
      </c>
      <c r="Q147" s="259">
        <v>1375000</v>
      </c>
      <c r="R147" s="259">
        <v>1375000</v>
      </c>
      <c r="S147" s="260">
        <f t="shared" si="10"/>
        <v>17050000</v>
      </c>
      <c r="T147" s="261">
        <f t="shared" si="11"/>
        <v>1420833.3333333333</v>
      </c>
      <c r="U147" s="284">
        <f t="shared" si="9"/>
        <v>18470833.333333332</v>
      </c>
      <c r="V147" s="262"/>
      <c r="W147" s="263"/>
    </row>
    <row r="148" spans="1:23" s="264" customFormat="1" x14ac:dyDescent="0.25">
      <c r="A148" s="307">
        <v>125</v>
      </c>
      <c r="B148" s="268"/>
      <c r="C148" s="335">
        <v>1119715</v>
      </c>
      <c r="D148" s="272" t="s">
        <v>272</v>
      </c>
      <c r="E148" s="7">
        <v>144</v>
      </c>
      <c r="F148" s="416" t="s">
        <v>24</v>
      </c>
      <c r="G148" s="259">
        <v>1430000</v>
      </c>
      <c r="H148" s="259">
        <v>1595000</v>
      </c>
      <c r="I148" s="259">
        <v>1650000</v>
      </c>
      <c r="J148" s="259">
        <v>1320000</v>
      </c>
      <c r="K148" s="259">
        <v>1265000</v>
      </c>
      <c r="L148" s="259">
        <v>1430000</v>
      </c>
      <c r="M148" s="259">
        <v>1485000</v>
      </c>
      <c r="N148" s="259">
        <v>1485000</v>
      </c>
      <c r="O148" s="259">
        <v>1430000</v>
      </c>
      <c r="P148" s="259">
        <v>1485000</v>
      </c>
      <c r="Q148" s="259">
        <v>1430000</v>
      </c>
      <c r="R148" s="259">
        <v>1430000</v>
      </c>
      <c r="S148" s="260">
        <f t="shared" si="10"/>
        <v>17435000</v>
      </c>
      <c r="T148" s="261">
        <f t="shared" si="11"/>
        <v>1452916.6666666667</v>
      </c>
      <c r="U148" s="284">
        <f t="shared" si="9"/>
        <v>18887916.666666668</v>
      </c>
      <c r="V148" s="262"/>
      <c r="W148" s="263"/>
    </row>
    <row r="149" spans="1:23" s="264" customFormat="1" x14ac:dyDescent="0.25">
      <c r="A149" s="307">
        <v>126</v>
      </c>
      <c r="B149" s="268"/>
      <c r="C149" s="335">
        <v>4550039</v>
      </c>
      <c r="D149" s="272" t="s">
        <v>416</v>
      </c>
      <c r="E149" s="7">
        <v>144</v>
      </c>
      <c r="F149" s="416" t="s">
        <v>24</v>
      </c>
      <c r="G149" s="259">
        <v>1540000</v>
      </c>
      <c r="H149" s="259">
        <v>1430000</v>
      </c>
      <c r="I149" s="259">
        <v>1430000</v>
      </c>
      <c r="J149" s="259">
        <v>1375000</v>
      </c>
      <c r="K149" s="259">
        <v>1320000</v>
      </c>
      <c r="L149" s="259">
        <v>1320000</v>
      </c>
      <c r="M149" s="259">
        <v>1485000</v>
      </c>
      <c r="N149" s="259">
        <v>1375000</v>
      </c>
      <c r="O149" s="259">
        <v>1485000</v>
      </c>
      <c r="P149" s="259">
        <v>1430000</v>
      </c>
      <c r="Q149" s="259">
        <v>1430000</v>
      </c>
      <c r="R149" s="259">
        <v>1430000</v>
      </c>
      <c r="S149" s="260">
        <f t="shared" si="10"/>
        <v>17050000</v>
      </c>
      <c r="T149" s="261">
        <f t="shared" si="11"/>
        <v>1420833.3333333333</v>
      </c>
      <c r="U149" s="284">
        <f t="shared" si="9"/>
        <v>18470833.333333332</v>
      </c>
      <c r="V149" s="262"/>
      <c r="W149" s="263"/>
    </row>
    <row r="150" spans="1:23" s="264" customFormat="1" x14ac:dyDescent="0.25">
      <c r="A150" s="307">
        <v>127</v>
      </c>
      <c r="B150" s="268"/>
      <c r="C150" s="335">
        <v>1578459</v>
      </c>
      <c r="D150" s="272" t="s">
        <v>417</v>
      </c>
      <c r="E150" s="7">
        <v>144</v>
      </c>
      <c r="F150" s="416" t="s">
        <v>24</v>
      </c>
      <c r="G150" s="259">
        <v>1595000</v>
      </c>
      <c r="H150" s="259">
        <v>1485000</v>
      </c>
      <c r="I150" s="259">
        <v>1430000</v>
      </c>
      <c r="J150" s="259">
        <v>1320000</v>
      </c>
      <c r="K150" s="259">
        <v>1320000</v>
      </c>
      <c r="L150" s="259">
        <v>1540000</v>
      </c>
      <c r="M150" s="259">
        <v>1485000</v>
      </c>
      <c r="N150" s="259">
        <v>1430000</v>
      </c>
      <c r="O150" s="259">
        <v>1540000</v>
      </c>
      <c r="P150" s="259">
        <v>1540000</v>
      </c>
      <c r="Q150" s="259">
        <v>1430000</v>
      </c>
      <c r="R150" s="259">
        <v>1430000</v>
      </c>
      <c r="S150" s="260">
        <f t="shared" si="10"/>
        <v>17545000</v>
      </c>
      <c r="T150" s="261">
        <f t="shared" si="11"/>
        <v>1462083.3333333333</v>
      </c>
      <c r="U150" s="284">
        <f t="shared" si="9"/>
        <v>19007083.333333332</v>
      </c>
      <c r="V150" s="262"/>
      <c r="W150" s="263"/>
    </row>
    <row r="151" spans="1:23" s="264" customFormat="1" x14ac:dyDescent="0.25">
      <c r="A151" s="307">
        <v>128</v>
      </c>
      <c r="B151" s="268"/>
      <c r="C151" s="335">
        <v>4359486</v>
      </c>
      <c r="D151" s="272" t="s">
        <v>418</v>
      </c>
      <c r="E151" s="7">
        <v>144</v>
      </c>
      <c r="F151" s="416" t="s">
        <v>24</v>
      </c>
      <c r="G151" s="259">
        <v>1650000</v>
      </c>
      <c r="H151" s="259">
        <v>1540000</v>
      </c>
      <c r="I151" s="259">
        <v>1485000</v>
      </c>
      <c r="J151" s="259">
        <v>1375000</v>
      </c>
      <c r="K151" s="259">
        <v>1705000</v>
      </c>
      <c r="L151" s="259">
        <v>1650000</v>
      </c>
      <c r="M151" s="259">
        <v>1705000</v>
      </c>
      <c r="N151" s="259">
        <v>1430000</v>
      </c>
      <c r="O151" s="259">
        <v>1540000</v>
      </c>
      <c r="P151" s="259">
        <v>1705000</v>
      </c>
      <c r="Q151" s="259">
        <v>1650000</v>
      </c>
      <c r="R151" s="259">
        <v>1650000</v>
      </c>
      <c r="S151" s="260">
        <f t="shared" si="10"/>
        <v>19085000</v>
      </c>
      <c r="T151" s="261">
        <f t="shared" si="11"/>
        <v>1590416.6666666667</v>
      </c>
      <c r="U151" s="284">
        <f t="shared" si="9"/>
        <v>20675416.666666668</v>
      </c>
      <c r="V151" s="262"/>
      <c r="W151" s="263"/>
    </row>
    <row r="152" spans="1:23" s="264" customFormat="1" x14ac:dyDescent="0.25">
      <c r="A152" s="307">
        <v>129</v>
      </c>
      <c r="B152" s="268"/>
      <c r="C152" s="335">
        <v>3691030</v>
      </c>
      <c r="D152" s="272" t="s">
        <v>273</v>
      </c>
      <c r="E152" s="7">
        <v>144</v>
      </c>
      <c r="F152" s="416" t="s">
        <v>24</v>
      </c>
      <c r="G152" s="259">
        <v>1485000</v>
      </c>
      <c r="H152" s="259">
        <v>1375000</v>
      </c>
      <c r="I152" s="259">
        <v>1430000</v>
      </c>
      <c r="J152" s="259">
        <v>1100000</v>
      </c>
      <c r="K152" s="259">
        <v>1320000</v>
      </c>
      <c r="L152" s="259">
        <v>1430000</v>
      </c>
      <c r="M152" s="259">
        <v>1485000</v>
      </c>
      <c r="N152" s="259">
        <v>1430000</v>
      </c>
      <c r="O152" s="259">
        <v>1430000</v>
      </c>
      <c r="P152" s="259">
        <v>1540000</v>
      </c>
      <c r="Q152" s="259">
        <v>1375000</v>
      </c>
      <c r="R152" s="259">
        <v>1375000</v>
      </c>
      <c r="S152" s="260">
        <f t="shared" si="10"/>
        <v>16775000</v>
      </c>
      <c r="T152" s="261">
        <f t="shared" si="11"/>
        <v>1397916.6666666667</v>
      </c>
      <c r="U152" s="284">
        <f t="shared" si="9"/>
        <v>18172916.666666668</v>
      </c>
      <c r="V152" s="262"/>
      <c r="W152" s="263"/>
    </row>
    <row r="153" spans="1:23" s="264" customFormat="1" x14ac:dyDescent="0.25">
      <c r="A153" s="307">
        <v>130</v>
      </c>
      <c r="B153" s="268"/>
      <c r="C153" s="335">
        <v>4526505</v>
      </c>
      <c r="D153" s="272" t="s">
        <v>419</v>
      </c>
      <c r="E153" s="7">
        <v>144</v>
      </c>
      <c r="F153" s="416" t="s">
        <v>24</v>
      </c>
      <c r="G153" s="259">
        <v>1430000</v>
      </c>
      <c r="H153" s="259">
        <v>1375000</v>
      </c>
      <c r="I153" s="259">
        <v>1430000</v>
      </c>
      <c r="J153" s="259">
        <v>1320000</v>
      </c>
      <c r="K153" s="259">
        <v>1265000</v>
      </c>
      <c r="L153" s="259">
        <v>1430000</v>
      </c>
      <c r="M153" s="259">
        <v>1485000</v>
      </c>
      <c r="N153" s="259">
        <v>1430000</v>
      </c>
      <c r="O153" s="259">
        <v>1430000</v>
      </c>
      <c r="P153" s="259">
        <v>1375000</v>
      </c>
      <c r="Q153" s="259">
        <v>1155000</v>
      </c>
      <c r="R153" s="259">
        <v>1155000</v>
      </c>
      <c r="S153" s="260">
        <f t="shared" si="10"/>
        <v>16280000</v>
      </c>
      <c r="T153" s="261">
        <f t="shared" si="11"/>
        <v>1356666.6666666667</v>
      </c>
      <c r="U153" s="284">
        <f t="shared" si="9"/>
        <v>17636666.666666668</v>
      </c>
      <c r="V153" s="262"/>
      <c r="W153" s="263"/>
    </row>
    <row r="154" spans="1:23" s="264" customFormat="1" x14ac:dyDescent="0.25">
      <c r="A154" s="307">
        <v>131</v>
      </c>
      <c r="B154" s="268"/>
      <c r="C154" s="335">
        <v>4526583</v>
      </c>
      <c r="D154" s="272" t="s">
        <v>281</v>
      </c>
      <c r="E154" s="7">
        <v>144</v>
      </c>
      <c r="F154" s="416" t="s">
        <v>24</v>
      </c>
      <c r="G154" s="259">
        <v>1430000</v>
      </c>
      <c r="H154" s="259">
        <v>1375000</v>
      </c>
      <c r="I154" s="259">
        <v>1430000</v>
      </c>
      <c r="J154" s="259">
        <v>1320000</v>
      </c>
      <c r="K154" s="259">
        <v>1320000</v>
      </c>
      <c r="L154" s="259">
        <v>1375000</v>
      </c>
      <c r="M154" s="259">
        <v>1485000</v>
      </c>
      <c r="N154" s="259">
        <v>1375000</v>
      </c>
      <c r="O154" s="259">
        <v>1430000</v>
      </c>
      <c r="P154" s="259">
        <v>1430000</v>
      </c>
      <c r="Q154" s="259">
        <v>1375000</v>
      </c>
      <c r="R154" s="259">
        <v>1375000</v>
      </c>
      <c r="S154" s="260">
        <f t="shared" si="10"/>
        <v>16720000</v>
      </c>
      <c r="T154" s="261">
        <f t="shared" si="11"/>
        <v>1393333.3333333333</v>
      </c>
      <c r="U154" s="284">
        <f t="shared" si="9"/>
        <v>18113333.333333332</v>
      </c>
      <c r="V154" s="262"/>
      <c r="W154" s="263"/>
    </row>
    <row r="155" spans="1:23" s="264" customFormat="1" x14ac:dyDescent="0.25">
      <c r="A155" s="307">
        <v>132</v>
      </c>
      <c r="B155" s="268"/>
      <c r="C155" s="335">
        <v>4603549</v>
      </c>
      <c r="D155" s="272" t="s">
        <v>420</v>
      </c>
      <c r="E155" s="7">
        <v>144</v>
      </c>
      <c r="F155" s="416" t="s">
        <v>24</v>
      </c>
      <c r="G155" s="259">
        <v>1595000</v>
      </c>
      <c r="H155" s="259">
        <v>1485000</v>
      </c>
      <c r="I155" s="259">
        <v>1485000</v>
      </c>
      <c r="J155" s="259">
        <v>1375000</v>
      </c>
      <c r="K155" s="259">
        <v>1320000</v>
      </c>
      <c r="L155" s="259">
        <v>1430000</v>
      </c>
      <c r="M155" s="259">
        <v>1485000</v>
      </c>
      <c r="N155" s="259">
        <v>1485000</v>
      </c>
      <c r="O155" s="259">
        <v>1485000</v>
      </c>
      <c r="P155" s="259">
        <v>1485000</v>
      </c>
      <c r="Q155" s="259">
        <v>1430000</v>
      </c>
      <c r="R155" s="259">
        <v>1430000</v>
      </c>
      <c r="S155" s="260">
        <f t="shared" si="10"/>
        <v>17490000</v>
      </c>
      <c r="T155" s="261">
        <f t="shared" si="11"/>
        <v>1457500</v>
      </c>
      <c r="U155" s="284">
        <f t="shared" si="9"/>
        <v>18947500</v>
      </c>
      <c r="V155" s="262"/>
      <c r="W155" s="263"/>
    </row>
    <row r="156" spans="1:23" s="264" customFormat="1" ht="30" x14ac:dyDescent="0.25">
      <c r="A156" s="307">
        <v>133</v>
      </c>
      <c r="B156" s="268"/>
      <c r="C156" s="335">
        <v>3183841</v>
      </c>
      <c r="D156" s="272" t="s">
        <v>283</v>
      </c>
      <c r="E156" s="7">
        <v>144</v>
      </c>
      <c r="F156" s="416" t="s">
        <v>24</v>
      </c>
      <c r="G156" s="259">
        <v>1430000</v>
      </c>
      <c r="H156" s="259">
        <v>1375000</v>
      </c>
      <c r="I156" s="259">
        <v>1430000</v>
      </c>
      <c r="J156" s="259">
        <v>1320000</v>
      </c>
      <c r="K156" s="259">
        <v>1265000</v>
      </c>
      <c r="L156" s="259">
        <v>1375000</v>
      </c>
      <c r="M156" s="259">
        <v>1485000</v>
      </c>
      <c r="N156" s="259">
        <v>1430000</v>
      </c>
      <c r="O156" s="259">
        <v>1430000</v>
      </c>
      <c r="P156" s="259">
        <v>1485000</v>
      </c>
      <c r="Q156" s="259">
        <v>1375000</v>
      </c>
      <c r="R156" s="259">
        <v>1375000</v>
      </c>
      <c r="S156" s="260">
        <f t="shared" si="10"/>
        <v>16775000</v>
      </c>
      <c r="T156" s="261">
        <f t="shared" si="11"/>
        <v>1397916.6666666667</v>
      </c>
      <c r="U156" s="284">
        <f t="shared" si="9"/>
        <v>18172916.666666668</v>
      </c>
      <c r="V156" s="262"/>
      <c r="W156" s="263"/>
    </row>
    <row r="157" spans="1:23" s="264" customFormat="1" x14ac:dyDescent="0.25">
      <c r="A157" s="307">
        <v>134</v>
      </c>
      <c r="B157" s="268"/>
      <c r="C157" s="335">
        <v>2227930</v>
      </c>
      <c r="D157" s="272" t="s">
        <v>285</v>
      </c>
      <c r="E157" s="7">
        <v>144</v>
      </c>
      <c r="F157" s="416" t="s">
        <v>24</v>
      </c>
      <c r="G157" s="259">
        <v>1430000</v>
      </c>
      <c r="H157" s="259">
        <v>1375000</v>
      </c>
      <c r="I157" s="259">
        <v>1430000</v>
      </c>
      <c r="J157" s="259">
        <v>1320000</v>
      </c>
      <c r="K157" s="259">
        <v>1265000</v>
      </c>
      <c r="L157" s="259">
        <v>1430000</v>
      </c>
      <c r="M157" s="259">
        <v>1485000</v>
      </c>
      <c r="N157" s="259">
        <v>1485000</v>
      </c>
      <c r="O157" s="259">
        <v>1430000</v>
      </c>
      <c r="P157" s="259">
        <v>1265000</v>
      </c>
      <c r="Q157" s="259">
        <v>1375000</v>
      </c>
      <c r="R157" s="259">
        <v>1375000</v>
      </c>
      <c r="S157" s="260">
        <f t="shared" si="10"/>
        <v>16665000</v>
      </c>
      <c r="T157" s="261">
        <f t="shared" si="11"/>
        <v>1388750</v>
      </c>
      <c r="U157" s="284">
        <f t="shared" si="9"/>
        <v>18053750</v>
      </c>
      <c r="V157" s="262"/>
      <c r="W157" s="263"/>
    </row>
    <row r="158" spans="1:23" s="264" customFormat="1" x14ac:dyDescent="0.25">
      <c r="A158" s="307">
        <v>135</v>
      </c>
      <c r="B158" s="268"/>
      <c r="C158" s="335">
        <v>3532397</v>
      </c>
      <c r="D158" s="272" t="s">
        <v>421</v>
      </c>
      <c r="E158" s="7">
        <v>144</v>
      </c>
      <c r="F158" s="416" t="s">
        <v>24</v>
      </c>
      <c r="G158" s="259">
        <v>2090000</v>
      </c>
      <c r="H158" s="259">
        <v>1595000</v>
      </c>
      <c r="I158" s="259">
        <v>1705000</v>
      </c>
      <c r="J158" s="259">
        <v>1320000</v>
      </c>
      <c r="K158" s="259">
        <v>1650000</v>
      </c>
      <c r="L158" s="259">
        <v>1595000</v>
      </c>
      <c r="M158" s="259">
        <v>1705000</v>
      </c>
      <c r="N158" s="259">
        <v>1650000</v>
      </c>
      <c r="O158" s="259">
        <v>1925000</v>
      </c>
      <c r="P158" s="259">
        <v>2255000</v>
      </c>
      <c r="Q158" s="259">
        <v>1650000</v>
      </c>
      <c r="R158" s="259">
        <v>1650000</v>
      </c>
      <c r="S158" s="260">
        <f t="shared" si="10"/>
        <v>20790000</v>
      </c>
      <c r="T158" s="261">
        <f t="shared" si="11"/>
        <v>1732500</v>
      </c>
      <c r="U158" s="284">
        <f t="shared" si="9"/>
        <v>22522500</v>
      </c>
      <c r="V158" s="262"/>
      <c r="W158" s="263"/>
    </row>
    <row r="159" spans="1:23" s="264" customFormat="1" x14ac:dyDescent="0.25">
      <c r="A159" s="307">
        <v>136</v>
      </c>
      <c r="B159" s="268"/>
      <c r="C159" s="335">
        <v>6283799</v>
      </c>
      <c r="D159" s="272" t="s">
        <v>422</v>
      </c>
      <c r="E159" s="7">
        <v>144</v>
      </c>
      <c r="F159" s="416" t="s">
        <v>24</v>
      </c>
      <c r="G159" s="259">
        <v>1595000</v>
      </c>
      <c r="H159" s="259">
        <v>1265000</v>
      </c>
      <c r="I159" s="259">
        <v>1210000</v>
      </c>
      <c r="J159" s="259">
        <v>1210000</v>
      </c>
      <c r="K159" s="259">
        <v>1320000</v>
      </c>
      <c r="L159" s="259">
        <v>1430000</v>
      </c>
      <c r="M159" s="259">
        <v>1430000</v>
      </c>
      <c r="N159" s="259">
        <v>1430000</v>
      </c>
      <c r="O159" s="259">
        <v>1430000</v>
      </c>
      <c r="P159" s="259">
        <v>1430000</v>
      </c>
      <c r="Q159" s="259">
        <v>1265000</v>
      </c>
      <c r="R159" s="259">
        <v>1265000</v>
      </c>
      <c r="S159" s="260">
        <f t="shared" si="10"/>
        <v>16280000</v>
      </c>
      <c r="T159" s="261">
        <f t="shared" si="11"/>
        <v>1356666.6666666667</v>
      </c>
      <c r="U159" s="284">
        <f t="shared" si="9"/>
        <v>17636666.666666668</v>
      </c>
      <c r="V159" s="262"/>
      <c r="W159" s="263"/>
    </row>
    <row r="160" spans="1:23" s="264" customFormat="1" x14ac:dyDescent="0.25">
      <c r="A160" s="307">
        <v>137</v>
      </c>
      <c r="B160" s="268"/>
      <c r="C160" s="335">
        <v>6108743</v>
      </c>
      <c r="D160" s="272" t="s">
        <v>375</v>
      </c>
      <c r="E160" s="7">
        <v>144</v>
      </c>
      <c r="F160" s="416" t="s">
        <v>24</v>
      </c>
      <c r="G160" s="259">
        <v>1430000</v>
      </c>
      <c r="H160" s="259">
        <v>1595000</v>
      </c>
      <c r="I160" s="259">
        <v>1595000</v>
      </c>
      <c r="J160" s="259">
        <v>1320000</v>
      </c>
      <c r="K160" s="259">
        <v>1265000</v>
      </c>
      <c r="L160" s="259">
        <v>1430000</v>
      </c>
      <c r="M160" s="259">
        <v>1485000</v>
      </c>
      <c r="N160" s="259">
        <v>1485000</v>
      </c>
      <c r="O160" s="259">
        <v>1430000</v>
      </c>
      <c r="P160" s="259">
        <v>1430000</v>
      </c>
      <c r="Q160" s="259">
        <v>1430000</v>
      </c>
      <c r="R160" s="259">
        <v>1430000</v>
      </c>
      <c r="S160" s="260">
        <f t="shared" si="10"/>
        <v>17325000</v>
      </c>
      <c r="T160" s="261">
        <f t="shared" si="11"/>
        <v>1443750</v>
      </c>
      <c r="U160" s="284">
        <f t="shared" si="9"/>
        <v>18768750</v>
      </c>
      <c r="V160" s="262"/>
      <c r="W160" s="263"/>
    </row>
    <row r="161" spans="1:23" s="264" customFormat="1" x14ac:dyDescent="0.25">
      <c r="A161" s="307">
        <v>138</v>
      </c>
      <c r="B161" s="268"/>
      <c r="C161" s="335">
        <v>4594638</v>
      </c>
      <c r="D161" s="272" t="s">
        <v>350</v>
      </c>
      <c r="E161" s="7">
        <v>144</v>
      </c>
      <c r="F161" s="416" t="s">
        <v>24</v>
      </c>
      <c r="G161" s="259">
        <v>1540000</v>
      </c>
      <c r="H161" s="259">
        <v>1375000</v>
      </c>
      <c r="I161" s="259">
        <v>1485000</v>
      </c>
      <c r="J161" s="259">
        <v>1375000</v>
      </c>
      <c r="K161" s="259">
        <v>1320000</v>
      </c>
      <c r="L161" s="259">
        <v>1430000</v>
      </c>
      <c r="M161" s="259">
        <v>1485000</v>
      </c>
      <c r="N161" s="259">
        <v>1485000</v>
      </c>
      <c r="O161" s="259">
        <v>1485000</v>
      </c>
      <c r="P161" s="259">
        <v>1485000</v>
      </c>
      <c r="Q161" s="259">
        <v>1430000</v>
      </c>
      <c r="R161" s="259">
        <v>1430000</v>
      </c>
      <c r="S161" s="260">
        <f t="shared" si="10"/>
        <v>17325000</v>
      </c>
      <c r="T161" s="261">
        <f t="shared" si="11"/>
        <v>1443750</v>
      </c>
      <c r="U161" s="284">
        <f t="shared" si="9"/>
        <v>18768750</v>
      </c>
      <c r="V161" s="262"/>
      <c r="W161" s="263"/>
    </row>
    <row r="162" spans="1:23" s="264" customFormat="1" x14ac:dyDescent="0.25">
      <c r="A162" s="307">
        <v>139</v>
      </c>
      <c r="B162" s="268"/>
      <c r="C162" s="335">
        <v>4182977</v>
      </c>
      <c r="D162" s="272" t="s">
        <v>376</v>
      </c>
      <c r="E162" s="7">
        <v>144</v>
      </c>
      <c r="F162" s="416" t="s">
        <v>24</v>
      </c>
      <c r="G162" s="259">
        <v>1430000</v>
      </c>
      <c r="H162" s="259">
        <v>1375000</v>
      </c>
      <c r="I162" s="259">
        <v>1430000</v>
      </c>
      <c r="J162" s="259">
        <v>1320000</v>
      </c>
      <c r="K162" s="259">
        <v>1265000</v>
      </c>
      <c r="L162" s="259">
        <v>1375000</v>
      </c>
      <c r="M162" s="259">
        <v>1485000</v>
      </c>
      <c r="N162" s="259">
        <v>1375000</v>
      </c>
      <c r="O162" s="259">
        <v>1430000</v>
      </c>
      <c r="P162" s="259">
        <v>1430000</v>
      </c>
      <c r="Q162" s="259">
        <v>1375000</v>
      </c>
      <c r="R162" s="259">
        <v>1375000</v>
      </c>
      <c r="S162" s="260">
        <f t="shared" si="10"/>
        <v>16665000</v>
      </c>
      <c r="T162" s="261">
        <f t="shared" si="11"/>
        <v>1388750</v>
      </c>
      <c r="U162" s="284">
        <f t="shared" si="9"/>
        <v>18053750</v>
      </c>
      <c r="V162" s="262"/>
      <c r="W162" s="263"/>
    </row>
    <row r="163" spans="1:23" s="264" customFormat="1" x14ac:dyDescent="0.25">
      <c r="A163" s="307">
        <v>140</v>
      </c>
      <c r="B163" s="268"/>
      <c r="C163" s="335">
        <v>776770</v>
      </c>
      <c r="D163" s="272" t="s">
        <v>289</v>
      </c>
      <c r="E163" s="7">
        <v>144</v>
      </c>
      <c r="F163" s="416" t="s">
        <v>24</v>
      </c>
      <c r="G163" s="259">
        <v>1705000</v>
      </c>
      <c r="H163" s="259">
        <v>1595000</v>
      </c>
      <c r="I163" s="259">
        <v>1705000</v>
      </c>
      <c r="J163" s="259">
        <v>1650000</v>
      </c>
      <c r="K163" s="259">
        <v>1705000</v>
      </c>
      <c r="L163" s="259">
        <v>1650000</v>
      </c>
      <c r="M163" s="259">
        <v>1705000</v>
      </c>
      <c r="N163" s="259">
        <v>1705000</v>
      </c>
      <c r="O163" s="259">
        <v>1650000</v>
      </c>
      <c r="P163" s="259">
        <v>1705000</v>
      </c>
      <c r="Q163" s="259">
        <v>1650000</v>
      </c>
      <c r="R163" s="259">
        <v>1650000</v>
      </c>
      <c r="S163" s="260">
        <f t="shared" si="10"/>
        <v>20075000</v>
      </c>
      <c r="T163" s="261">
        <f t="shared" si="11"/>
        <v>1672916.6666666667</v>
      </c>
      <c r="U163" s="284">
        <f t="shared" si="9"/>
        <v>21747916.666666668</v>
      </c>
      <c r="V163" s="262"/>
      <c r="W163" s="263"/>
    </row>
    <row r="164" spans="1:23" s="264" customFormat="1" x14ac:dyDescent="0.25">
      <c r="A164" s="307">
        <v>141</v>
      </c>
      <c r="B164" s="268"/>
      <c r="C164" s="335">
        <v>1693472</v>
      </c>
      <c r="D164" s="272" t="s">
        <v>377</v>
      </c>
      <c r="E164" s="7">
        <v>144</v>
      </c>
      <c r="F164" s="416" t="s">
        <v>24</v>
      </c>
      <c r="G164" s="259">
        <v>1705000</v>
      </c>
      <c r="H164" s="259">
        <v>1650000</v>
      </c>
      <c r="I164" s="259">
        <v>1705000</v>
      </c>
      <c r="J164" s="259">
        <v>1375000</v>
      </c>
      <c r="K164" s="259">
        <v>1705000</v>
      </c>
      <c r="L164" s="259">
        <v>1430000</v>
      </c>
      <c r="M164" s="259">
        <v>1485000</v>
      </c>
      <c r="N164" s="259">
        <v>1430000</v>
      </c>
      <c r="O164" s="259">
        <v>1485000</v>
      </c>
      <c r="P164" s="259">
        <v>1595000</v>
      </c>
      <c r="Q164" s="259">
        <v>1430000</v>
      </c>
      <c r="R164" s="259">
        <v>1430000</v>
      </c>
      <c r="S164" s="260">
        <f t="shared" si="10"/>
        <v>18425000</v>
      </c>
      <c r="T164" s="261">
        <f t="shared" si="11"/>
        <v>1535416.6666666667</v>
      </c>
      <c r="U164" s="284">
        <f t="shared" si="9"/>
        <v>19960416.666666668</v>
      </c>
      <c r="V164" s="262"/>
      <c r="W164" s="263"/>
    </row>
    <row r="165" spans="1:23" s="264" customFormat="1" x14ac:dyDescent="0.25">
      <c r="A165" s="307">
        <v>142</v>
      </c>
      <c r="B165" s="268"/>
      <c r="C165" s="335">
        <v>656981</v>
      </c>
      <c r="D165" s="272" t="s">
        <v>423</v>
      </c>
      <c r="E165" s="7">
        <v>144</v>
      </c>
      <c r="F165" s="416" t="s">
        <v>24</v>
      </c>
      <c r="G165" s="259">
        <v>1430000</v>
      </c>
      <c r="H165" s="259">
        <v>1375000</v>
      </c>
      <c r="I165" s="259">
        <v>1430000</v>
      </c>
      <c r="J165" s="259">
        <v>1320000</v>
      </c>
      <c r="K165" s="259">
        <v>1265000</v>
      </c>
      <c r="L165" s="259">
        <v>1375000</v>
      </c>
      <c r="M165" s="259">
        <v>1485000</v>
      </c>
      <c r="N165" s="259">
        <v>1375000</v>
      </c>
      <c r="O165" s="259">
        <v>1430000</v>
      </c>
      <c r="P165" s="259">
        <v>1430000</v>
      </c>
      <c r="Q165" s="259">
        <v>1375000</v>
      </c>
      <c r="R165" s="259">
        <v>1375000</v>
      </c>
      <c r="S165" s="260">
        <f t="shared" si="10"/>
        <v>16665000</v>
      </c>
      <c r="T165" s="261">
        <f t="shared" si="11"/>
        <v>1388750</v>
      </c>
      <c r="U165" s="284">
        <f t="shared" si="9"/>
        <v>18053750</v>
      </c>
      <c r="V165" s="262"/>
      <c r="W165" s="263"/>
    </row>
    <row r="166" spans="1:23" s="264" customFormat="1" x14ac:dyDescent="0.25">
      <c r="A166" s="307">
        <v>143</v>
      </c>
      <c r="B166" s="268"/>
      <c r="C166" s="335">
        <v>1496452</v>
      </c>
      <c r="D166" s="272" t="s">
        <v>293</v>
      </c>
      <c r="E166" s="7">
        <v>144</v>
      </c>
      <c r="F166" s="416" t="s">
        <v>24</v>
      </c>
      <c r="G166" s="259">
        <v>1485000</v>
      </c>
      <c r="H166" s="259">
        <v>1595000</v>
      </c>
      <c r="I166" s="259">
        <v>1430000</v>
      </c>
      <c r="J166" s="259">
        <v>1320000</v>
      </c>
      <c r="K166" s="259">
        <v>1540000</v>
      </c>
      <c r="L166" s="259">
        <v>1650000</v>
      </c>
      <c r="M166" s="259">
        <v>1705000</v>
      </c>
      <c r="N166" s="259">
        <v>1705000</v>
      </c>
      <c r="O166" s="259">
        <v>1650000</v>
      </c>
      <c r="P166" s="259">
        <v>1705000</v>
      </c>
      <c r="Q166" s="259">
        <v>1650000</v>
      </c>
      <c r="R166" s="259">
        <v>1650000</v>
      </c>
      <c r="S166" s="260">
        <f t="shared" si="10"/>
        <v>19085000</v>
      </c>
      <c r="T166" s="261">
        <f t="shared" si="11"/>
        <v>1590416.6666666667</v>
      </c>
      <c r="U166" s="284">
        <f t="shared" si="9"/>
        <v>20675416.666666668</v>
      </c>
      <c r="V166" s="262"/>
      <c r="W166" s="263"/>
    </row>
    <row r="167" spans="1:23" s="264" customFormat="1" ht="30" x14ac:dyDescent="0.25">
      <c r="A167" s="307">
        <v>144</v>
      </c>
      <c r="B167" s="268"/>
      <c r="C167" s="335">
        <v>3832899</v>
      </c>
      <c r="D167" s="272" t="s">
        <v>424</v>
      </c>
      <c r="E167" s="7">
        <v>144</v>
      </c>
      <c r="F167" s="416" t="s">
        <v>24</v>
      </c>
      <c r="G167" s="259">
        <v>1650000</v>
      </c>
      <c r="H167" s="259">
        <v>1595000</v>
      </c>
      <c r="I167" s="259">
        <v>1705000</v>
      </c>
      <c r="J167" s="259">
        <v>1540000</v>
      </c>
      <c r="K167" s="259">
        <v>1540000</v>
      </c>
      <c r="L167" s="259">
        <v>1595000</v>
      </c>
      <c r="M167" s="259">
        <v>1705000</v>
      </c>
      <c r="N167" s="259">
        <v>1650000</v>
      </c>
      <c r="O167" s="259">
        <v>1650000</v>
      </c>
      <c r="P167" s="259">
        <v>1650000</v>
      </c>
      <c r="Q167" s="259">
        <v>1650000</v>
      </c>
      <c r="R167" s="259">
        <v>1650000</v>
      </c>
      <c r="S167" s="260">
        <f t="shared" si="10"/>
        <v>19580000</v>
      </c>
      <c r="T167" s="261">
        <f t="shared" si="11"/>
        <v>1631666.6666666667</v>
      </c>
      <c r="U167" s="284">
        <f t="shared" si="9"/>
        <v>21211666.666666668</v>
      </c>
      <c r="V167" s="262"/>
      <c r="W167" s="263"/>
    </row>
    <row r="168" spans="1:23" s="264" customFormat="1" x14ac:dyDescent="0.25">
      <c r="A168" s="307">
        <v>145</v>
      </c>
      <c r="B168" s="268"/>
      <c r="C168" s="335">
        <v>5205482</v>
      </c>
      <c r="D168" s="272" t="s">
        <v>425</v>
      </c>
      <c r="E168" s="7">
        <v>144</v>
      </c>
      <c r="F168" s="416" t="s">
        <v>24</v>
      </c>
      <c r="G168" s="259">
        <v>1650000</v>
      </c>
      <c r="H168" s="259">
        <v>1595000</v>
      </c>
      <c r="I168" s="259">
        <v>1705000</v>
      </c>
      <c r="J168" s="259">
        <v>1375000</v>
      </c>
      <c r="K168" s="259">
        <v>1320000</v>
      </c>
      <c r="L168" s="259">
        <v>1430000</v>
      </c>
      <c r="M168" s="259">
        <v>1595000</v>
      </c>
      <c r="N168" s="259">
        <v>1595000</v>
      </c>
      <c r="O168" s="259">
        <v>1650000</v>
      </c>
      <c r="P168" s="259">
        <v>1650000</v>
      </c>
      <c r="Q168" s="259">
        <v>1540000</v>
      </c>
      <c r="R168" s="259">
        <v>1540000</v>
      </c>
      <c r="S168" s="260">
        <f t="shared" si="10"/>
        <v>18645000</v>
      </c>
      <c r="T168" s="261">
        <f t="shared" si="11"/>
        <v>1553750</v>
      </c>
      <c r="U168" s="284">
        <f t="shared" si="9"/>
        <v>20198750</v>
      </c>
      <c r="V168" s="262"/>
      <c r="W168" s="263"/>
    </row>
    <row r="169" spans="1:23" s="264" customFormat="1" x14ac:dyDescent="0.25">
      <c r="A169" s="307">
        <v>146</v>
      </c>
      <c r="B169" s="268"/>
      <c r="C169" s="335">
        <v>1857981</v>
      </c>
      <c r="D169" s="272" t="s">
        <v>297</v>
      </c>
      <c r="E169" s="7">
        <v>144</v>
      </c>
      <c r="F169" s="416" t="s">
        <v>24</v>
      </c>
      <c r="G169" s="259">
        <v>1430000</v>
      </c>
      <c r="H169" s="259">
        <v>1375000</v>
      </c>
      <c r="I169" s="259">
        <v>1430000</v>
      </c>
      <c r="J169" s="259">
        <v>1320000</v>
      </c>
      <c r="K169" s="259">
        <v>1320000</v>
      </c>
      <c r="L169" s="259">
        <v>1430000</v>
      </c>
      <c r="M169" s="259">
        <v>1485000</v>
      </c>
      <c r="N169" s="259">
        <v>1375000</v>
      </c>
      <c r="O169" s="259">
        <v>1430000</v>
      </c>
      <c r="P169" s="259">
        <v>1430000</v>
      </c>
      <c r="Q169" s="259">
        <v>1375000</v>
      </c>
      <c r="R169" s="259">
        <v>1375000</v>
      </c>
      <c r="S169" s="260">
        <f t="shared" si="10"/>
        <v>16775000</v>
      </c>
      <c r="T169" s="261">
        <f t="shared" si="11"/>
        <v>1397916.6666666667</v>
      </c>
      <c r="U169" s="284">
        <f t="shared" si="9"/>
        <v>18172916.666666668</v>
      </c>
      <c r="V169" s="262"/>
      <c r="W169" s="263"/>
    </row>
    <row r="170" spans="1:23" s="264" customFormat="1" x14ac:dyDescent="0.25">
      <c r="A170" s="307">
        <v>147</v>
      </c>
      <c r="B170" s="268"/>
      <c r="C170" s="335">
        <v>1931579</v>
      </c>
      <c r="D170" s="272" t="s">
        <v>299</v>
      </c>
      <c r="E170" s="7">
        <v>144</v>
      </c>
      <c r="F170" s="416" t="s">
        <v>24</v>
      </c>
      <c r="G170" s="259">
        <v>1705000</v>
      </c>
      <c r="H170" s="259">
        <v>1595000</v>
      </c>
      <c r="I170" s="259">
        <v>1705000</v>
      </c>
      <c r="J170" s="259">
        <v>1650000</v>
      </c>
      <c r="K170" s="259">
        <v>1705000</v>
      </c>
      <c r="L170" s="259">
        <v>1650000</v>
      </c>
      <c r="M170" s="259">
        <v>1705000</v>
      </c>
      <c r="N170" s="259">
        <v>1705000</v>
      </c>
      <c r="O170" s="259">
        <v>1650000</v>
      </c>
      <c r="P170" s="259">
        <v>1705000</v>
      </c>
      <c r="Q170" s="259">
        <v>1650000</v>
      </c>
      <c r="R170" s="259">
        <v>1650000</v>
      </c>
      <c r="S170" s="260">
        <f t="shared" si="10"/>
        <v>20075000</v>
      </c>
      <c r="T170" s="261">
        <f t="shared" si="11"/>
        <v>1672916.6666666667</v>
      </c>
      <c r="U170" s="284">
        <f t="shared" si="9"/>
        <v>21747916.666666668</v>
      </c>
      <c r="V170" s="262"/>
      <c r="W170" s="263"/>
    </row>
    <row r="171" spans="1:23" s="264" customFormat="1" x14ac:dyDescent="0.25">
      <c r="A171" s="307">
        <v>148</v>
      </c>
      <c r="B171" s="268"/>
      <c r="C171" s="335">
        <v>3956294</v>
      </c>
      <c r="D171" s="272" t="s">
        <v>351</v>
      </c>
      <c r="E171" s="7">
        <v>144</v>
      </c>
      <c r="F171" s="416" t="s">
        <v>24</v>
      </c>
      <c r="G171" s="259">
        <v>1705000</v>
      </c>
      <c r="H171" s="259">
        <v>1540000</v>
      </c>
      <c r="I171" s="259">
        <v>1650000</v>
      </c>
      <c r="J171" s="259">
        <v>1375000</v>
      </c>
      <c r="K171" s="259">
        <v>1320000</v>
      </c>
      <c r="L171" s="259">
        <v>1430000</v>
      </c>
      <c r="M171" s="259">
        <v>1430000</v>
      </c>
      <c r="N171" s="259">
        <v>1430000</v>
      </c>
      <c r="O171" s="259">
        <v>1540000</v>
      </c>
      <c r="P171" s="259">
        <v>1595000</v>
      </c>
      <c r="Q171" s="259">
        <v>1485000</v>
      </c>
      <c r="R171" s="259">
        <v>1485000</v>
      </c>
      <c r="S171" s="260">
        <f t="shared" si="10"/>
        <v>17985000</v>
      </c>
      <c r="T171" s="261">
        <f t="shared" si="11"/>
        <v>1498750</v>
      </c>
      <c r="U171" s="284">
        <f t="shared" si="9"/>
        <v>19483750</v>
      </c>
      <c r="V171" s="262"/>
      <c r="W171" s="263"/>
    </row>
    <row r="172" spans="1:23" s="264" customFormat="1" x14ac:dyDescent="0.25">
      <c r="A172" s="307">
        <v>149</v>
      </c>
      <c r="B172" s="268"/>
      <c r="C172" s="335">
        <v>5430139</v>
      </c>
      <c r="D172" s="272" t="s">
        <v>426</v>
      </c>
      <c r="E172" s="7">
        <v>144</v>
      </c>
      <c r="F172" s="416" t="s">
        <v>24</v>
      </c>
      <c r="G172" s="259">
        <v>1485000</v>
      </c>
      <c r="H172" s="259">
        <v>1375000</v>
      </c>
      <c r="I172" s="259">
        <v>1485000</v>
      </c>
      <c r="J172" s="259">
        <v>1375000</v>
      </c>
      <c r="K172" s="259">
        <v>1320000</v>
      </c>
      <c r="L172" s="259">
        <v>1430000</v>
      </c>
      <c r="M172" s="259">
        <v>1485000</v>
      </c>
      <c r="N172" s="259">
        <v>1540000</v>
      </c>
      <c r="O172" s="259">
        <v>1485000</v>
      </c>
      <c r="P172" s="259">
        <v>1485000</v>
      </c>
      <c r="Q172" s="259">
        <v>1430000</v>
      </c>
      <c r="R172" s="259">
        <v>1430000</v>
      </c>
      <c r="S172" s="260">
        <f t="shared" si="10"/>
        <v>17325000</v>
      </c>
      <c r="T172" s="261">
        <f t="shared" si="11"/>
        <v>1443750</v>
      </c>
      <c r="U172" s="284">
        <f t="shared" si="9"/>
        <v>18768750</v>
      </c>
      <c r="V172" s="262"/>
      <c r="W172" s="263"/>
    </row>
    <row r="173" spans="1:23" s="264" customFormat="1" x14ac:dyDescent="0.25">
      <c r="A173" s="307">
        <v>150</v>
      </c>
      <c r="B173" s="268"/>
      <c r="C173" s="335">
        <v>1351663</v>
      </c>
      <c r="D173" s="272" t="s">
        <v>427</v>
      </c>
      <c r="E173" s="7">
        <v>144</v>
      </c>
      <c r="F173" s="416" t="s">
        <v>24</v>
      </c>
      <c r="G173" s="259">
        <v>1705000</v>
      </c>
      <c r="H173" s="259">
        <v>1595000</v>
      </c>
      <c r="I173" s="259">
        <v>1705000</v>
      </c>
      <c r="J173" s="259">
        <v>1650000</v>
      </c>
      <c r="K173" s="259">
        <v>1705000</v>
      </c>
      <c r="L173" s="259">
        <v>1650000</v>
      </c>
      <c r="M173" s="259">
        <v>1705000</v>
      </c>
      <c r="N173" s="259">
        <v>1705000</v>
      </c>
      <c r="O173" s="259">
        <v>1650000</v>
      </c>
      <c r="P173" s="259">
        <v>1705000</v>
      </c>
      <c r="Q173" s="259">
        <v>1650000</v>
      </c>
      <c r="R173" s="259">
        <v>1650000</v>
      </c>
      <c r="S173" s="260">
        <f t="shared" si="10"/>
        <v>20075000</v>
      </c>
      <c r="T173" s="261">
        <f t="shared" si="11"/>
        <v>1672916.6666666667</v>
      </c>
      <c r="U173" s="284">
        <f t="shared" si="9"/>
        <v>21747916.666666668</v>
      </c>
      <c r="V173" s="262"/>
      <c r="W173" s="263"/>
    </row>
    <row r="174" spans="1:23" s="264" customFormat="1" x14ac:dyDescent="0.25">
      <c r="A174" s="307">
        <v>151</v>
      </c>
      <c r="B174" s="268"/>
      <c r="C174" s="335">
        <v>938060</v>
      </c>
      <c r="D174" s="272" t="s">
        <v>92</v>
      </c>
      <c r="E174" s="7">
        <v>144</v>
      </c>
      <c r="F174" s="416" t="s">
        <v>24</v>
      </c>
      <c r="G174" s="259">
        <v>1540000</v>
      </c>
      <c r="H174" s="259">
        <v>1430000</v>
      </c>
      <c r="I174" s="259">
        <v>1430000</v>
      </c>
      <c r="J174" s="259">
        <v>1595000</v>
      </c>
      <c r="K174" s="259">
        <v>1705000</v>
      </c>
      <c r="L174" s="259">
        <v>1375000</v>
      </c>
      <c r="M174" s="259">
        <v>1485000</v>
      </c>
      <c r="N174" s="259">
        <v>1375000</v>
      </c>
      <c r="O174" s="259">
        <v>1375000</v>
      </c>
      <c r="P174" s="259"/>
      <c r="Q174" s="259"/>
      <c r="R174" s="259"/>
      <c r="S174" s="260">
        <f t="shared" si="10"/>
        <v>13310000</v>
      </c>
      <c r="T174" s="261">
        <f t="shared" si="11"/>
        <v>1109166.6666666667</v>
      </c>
      <c r="U174" s="284">
        <f t="shared" si="9"/>
        <v>14419166.666666666</v>
      </c>
      <c r="V174" s="262"/>
      <c r="W174" s="263"/>
    </row>
    <row r="175" spans="1:23" s="264" customFormat="1" x14ac:dyDescent="0.25">
      <c r="A175" s="307">
        <v>152</v>
      </c>
      <c r="B175" s="268"/>
      <c r="C175" s="335">
        <v>3549970</v>
      </c>
      <c r="D175" s="272" t="s">
        <v>304</v>
      </c>
      <c r="E175" s="7">
        <v>144</v>
      </c>
      <c r="F175" s="416" t="s">
        <v>24</v>
      </c>
      <c r="G175" s="259">
        <v>1430000</v>
      </c>
      <c r="H175" s="259">
        <v>1375000</v>
      </c>
      <c r="I175" s="259">
        <v>1430000</v>
      </c>
      <c r="J175" s="259">
        <v>1320000</v>
      </c>
      <c r="K175" s="259">
        <v>1265000</v>
      </c>
      <c r="L175" s="259">
        <v>1650000</v>
      </c>
      <c r="M175" s="259">
        <v>1705000</v>
      </c>
      <c r="N175" s="259">
        <v>1705000</v>
      </c>
      <c r="O175" s="259">
        <v>1650000</v>
      </c>
      <c r="P175" s="259">
        <v>1705000</v>
      </c>
      <c r="Q175" s="259">
        <v>1650000</v>
      </c>
      <c r="R175" s="259">
        <v>1650000</v>
      </c>
      <c r="S175" s="260">
        <f t="shared" si="10"/>
        <v>18535000</v>
      </c>
      <c r="T175" s="261">
        <f t="shared" si="11"/>
        <v>1544583.3333333333</v>
      </c>
      <c r="U175" s="284">
        <f t="shared" si="9"/>
        <v>20079583.333333332</v>
      </c>
      <c r="V175" s="262"/>
      <c r="W175" s="263"/>
    </row>
    <row r="176" spans="1:23" s="264" customFormat="1" x14ac:dyDescent="0.25">
      <c r="A176" s="307">
        <v>153</v>
      </c>
      <c r="B176" s="268"/>
      <c r="C176" s="335">
        <v>6261647</v>
      </c>
      <c r="D176" s="272" t="s">
        <v>428</v>
      </c>
      <c r="E176" s="7">
        <v>144</v>
      </c>
      <c r="F176" s="416" t="s">
        <v>24</v>
      </c>
      <c r="G176" s="259">
        <v>1595000</v>
      </c>
      <c r="H176" s="259">
        <v>1485000</v>
      </c>
      <c r="I176" s="259">
        <v>1485000</v>
      </c>
      <c r="J176" s="259">
        <v>1375000</v>
      </c>
      <c r="K176" s="259">
        <v>1320000</v>
      </c>
      <c r="L176" s="259">
        <v>1430000</v>
      </c>
      <c r="M176" s="259">
        <v>1485000</v>
      </c>
      <c r="N176" s="259">
        <v>1485000</v>
      </c>
      <c r="O176" s="259">
        <v>1485000</v>
      </c>
      <c r="P176" s="259">
        <v>1485000</v>
      </c>
      <c r="Q176" s="259">
        <v>1430000</v>
      </c>
      <c r="R176" s="259">
        <v>1430000</v>
      </c>
      <c r="S176" s="260">
        <f t="shared" si="10"/>
        <v>17490000</v>
      </c>
      <c r="T176" s="261">
        <f t="shared" si="11"/>
        <v>1457500</v>
      </c>
      <c r="U176" s="284">
        <f t="shared" si="9"/>
        <v>18947500</v>
      </c>
      <c r="V176" s="262"/>
      <c r="W176" s="263"/>
    </row>
    <row r="177" spans="1:23" s="264" customFormat="1" ht="30" x14ac:dyDescent="0.25">
      <c r="A177" s="307">
        <v>154</v>
      </c>
      <c r="B177" s="268"/>
      <c r="C177" s="335">
        <v>1132923</v>
      </c>
      <c r="D177" s="272" t="s">
        <v>429</v>
      </c>
      <c r="E177" s="7">
        <v>144</v>
      </c>
      <c r="F177" s="416" t="s">
        <v>24</v>
      </c>
      <c r="G177" s="259">
        <v>1485000</v>
      </c>
      <c r="H177" s="259">
        <v>1595000</v>
      </c>
      <c r="I177" s="259">
        <v>1485000</v>
      </c>
      <c r="J177" s="259">
        <v>1375000</v>
      </c>
      <c r="K177" s="259">
        <v>1320000</v>
      </c>
      <c r="L177" s="259">
        <v>1375000</v>
      </c>
      <c r="M177" s="259">
        <v>1485000</v>
      </c>
      <c r="N177" s="259">
        <v>1430000</v>
      </c>
      <c r="O177" s="259">
        <v>1540000</v>
      </c>
      <c r="P177" s="259">
        <v>1595000</v>
      </c>
      <c r="Q177" s="259">
        <v>1375000</v>
      </c>
      <c r="R177" s="259">
        <v>1375000</v>
      </c>
      <c r="S177" s="260">
        <f t="shared" si="10"/>
        <v>17435000</v>
      </c>
      <c r="T177" s="261">
        <f t="shared" si="11"/>
        <v>1452916.6666666667</v>
      </c>
      <c r="U177" s="284">
        <f t="shared" si="9"/>
        <v>18887916.666666668</v>
      </c>
      <c r="V177" s="262"/>
      <c r="W177" s="263"/>
    </row>
    <row r="178" spans="1:23" s="264" customFormat="1" x14ac:dyDescent="0.25">
      <c r="A178" s="307">
        <v>155</v>
      </c>
      <c r="B178" s="268"/>
      <c r="C178" s="335">
        <v>3684807</v>
      </c>
      <c r="D178" s="272" t="s">
        <v>430</v>
      </c>
      <c r="E178" s="7">
        <v>144</v>
      </c>
      <c r="F178" s="416" t="s">
        <v>24</v>
      </c>
      <c r="G178" s="259">
        <v>1650000</v>
      </c>
      <c r="H178" s="259">
        <v>1650000</v>
      </c>
      <c r="I178" s="259">
        <v>1540000</v>
      </c>
      <c r="J178" s="259">
        <v>1320000</v>
      </c>
      <c r="K178" s="259">
        <v>1265000</v>
      </c>
      <c r="L178" s="259">
        <v>1375000</v>
      </c>
      <c r="M178" s="259">
        <v>1485000</v>
      </c>
      <c r="N178" s="259">
        <v>1430000</v>
      </c>
      <c r="O178" s="259">
        <v>1485000</v>
      </c>
      <c r="P178" s="259">
        <v>1540000</v>
      </c>
      <c r="Q178" s="259">
        <v>1375000</v>
      </c>
      <c r="R178" s="259">
        <v>1375000</v>
      </c>
      <c r="S178" s="260">
        <f t="shared" si="10"/>
        <v>17490000</v>
      </c>
      <c r="T178" s="261">
        <f t="shared" si="11"/>
        <v>1457500</v>
      </c>
      <c r="U178" s="284">
        <f t="shared" si="9"/>
        <v>18947500</v>
      </c>
      <c r="V178" s="262"/>
      <c r="W178" s="263"/>
    </row>
    <row r="179" spans="1:23" s="264" customFormat="1" x14ac:dyDescent="0.25">
      <c r="A179" s="307">
        <v>156</v>
      </c>
      <c r="B179" s="268"/>
      <c r="C179" s="335">
        <v>3626413</v>
      </c>
      <c r="D179" s="272" t="s">
        <v>378</v>
      </c>
      <c r="E179" s="7">
        <v>144</v>
      </c>
      <c r="F179" s="416" t="s">
        <v>24</v>
      </c>
      <c r="G179" s="259">
        <v>1485000</v>
      </c>
      <c r="H179" s="259">
        <v>1430000</v>
      </c>
      <c r="I179" s="259">
        <v>1430000</v>
      </c>
      <c r="J179" s="259">
        <v>1375000</v>
      </c>
      <c r="K179" s="259">
        <v>1320000</v>
      </c>
      <c r="L179" s="259">
        <v>1430000</v>
      </c>
      <c r="M179" s="259">
        <v>1375000</v>
      </c>
      <c r="N179" s="259">
        <v>1485000</v>
      </c>
      <c r="O179" s="259">
        <v>1485000</v>
      </c>
      <c r="P179" s="259">
        <v>1375000</v>
      </c>
      <c r="Q179" s="259">
        <v>1320000</v>
      </c>
      <c r="R179" s="259">
        <v>1320000</v>
      </c>
      <c r="S179" s="260">
        <f t="shared" si="10"/>
        <v>16830000</v>
      </c>
      <c r="T179" s="261">
        <f t="shared" si="11"/>
        <v>1402500</v>
      </c>
      <c r="U179" s="284">
        <f t="shared" si="9"/>
        <v>18232500</v>
      </c>
      <c r="V179" s="262"/>
      <c r="W179" s="263"/>
    </row>
    <row r="180" spans="1:23" s="264" customFormat="1" x14ac:dyDescent="0.25">
      <c r="A180" s="307">
        <v>157</v>
      </c>
      <c r="B180" s="268"/>
      <c r="C180" s="335">
        <v>2532845</v>
      </c>
      <c r="D180" s="272" t="s">
        <v>431</v>
      </c>
      <c r="E180" s="7">
        <v>144</v>
      </c>
      <c r="F180" s="416" t="s">
        <v>24</v>
      </c>
      <c r="G180" s="259">
        <v>605000</v>
      </c>
      <c r="H180" s="259">
        <v>1430000</v>
      </c>
      <c r="I180" s="259">
        <v>1540000</v>
      </c>
      <c r="J180" s="259">
        <v>1375000</v>
      </c>
      <c r="K180" s="259">
        <v>1320000</v>
      </c>
      <c r="L180" s="259">
        <v>1430000</v>
      </c>
      <c r="M180" s="259">
        <v>1485000</v>
      </c>
      <c r="N180" s="259">
        <v>1320000</v>
      </c>
      <c r="O180" s="259">
        <v>1485000</v>
      </c>
      <c r="P180" s="259">
        <v>1430000</v>
      </c>
      <c r="Q180" s="259">
        <v>1375000</v>
      </c>
      <c r="R180" s="259">
        <v>1375000</v>
      </c>
      <c r="S180" s="260">
        <f t="shared" si="10"/>
        <v>16170000</v>
      </c>
      <c r="T180" s="261">
        <f t="shared" si="11"/>
        <v>1347500</v>
      </c>
      <c r="U180" s="284">
        <f t="shared" si="9"/>
        <v>17517500</v>
      </c>
      <c r="V180" s="262"/>
      <c r="W180" s="263"/>
    </row>
    <row r="181" spans="1:23" s="264" customFormat="1" x14ac:dyDescent="0.25">
      <c r="A181" s="307">
        <v>158</v>
      </c>
      <c r="B181" s="268"/>
      <c r="C181" s="335">
        <v>1404000</v>
      </c>
      <c r="D181" s="272" t="s">
        <v>314</v>
      </c>
      <c r="E181" s="7">
        <v>144</v>
      </c>
      <c r="F181" s="416" t="s">
        <v>24</v>
      </c>
      <c r="G181" s="259">
        <v>1705000</v>
      </c>
      <c r="H181" s="259">
        <v>1595000</v>
      </c>
      <c r="I181" s="259">
        <v>1705000</v>
      </c>
      <c r="J181" s="259">
        <v>1650000</v>
      </c>
      <c r="K181" s="259">
        <v>1705000</v>
      </c>
      <c r="L181" s="259">
        <v>1650000</v>
      </c>
      <c r="M181" s="259">
        <v>1705000</v>
      </c>
      <c r="N181" s="259">
        <v>1705000</v>
      </c>
      <c r="O181" s="259">
        <v>1650000</v>
      </c>
      <c r="P181" s="259">
        <v>1705000</v>
      </c>
      <c r="Q181" s="259">
        <v>1650000</v>
      </c>
      <c r="R181" s="259">
        <v>1650000</v>
      </c>
      <c r="S181" s="260">
        <f t="shared" si="10"/>
        <v>20075000</v>
      </c>
      <c r="T181" s="261">
        <f t="shared" si="11"/>
        <v>1672916.6666666667</v>
      </c>
      <c r="U181" s="284">
        <f t="shared" si="9"/>
        <v>21747916.666666668</v>
      </c>
      <c r="V181" s="262"/>
      <c r="W181" s="263"/>
    </row>
    <row r="182" spans="1:23" s="297" customFormat="1" x14ac:dyDescent="0.25">
      <c r="A182" s="307">
        <v>159</v>
      </c>
      <c r="B182" s="268"/>
      <c r="C182" s="335">
        <v>2576275</v>
      </c>
      <c r="D182" s="272" t="s">
        <v>432</v>
      </c>
      <c r="E182" s="7">
        <v>144</v>
      </c>
      <c r="F182" s="416" t="s">
        <v>24</v>
      </c>
      <c r="G182" s="259"/>
      <c r="H182" s="259">
        <v>660000</v>
      </c>
      <c r="I182" s="259">
        <v>1430000</v>
      </c>
      <c r="J182" s="259">
        <v>1265000</v>
      </c>
      <c r="K182" s="259">
        <v>1265000</v>
      </c>
      <c r="L182" s="259">
        <v>1375000</v>
      </c>
      <c r="M182" s="259">
        <v>1375000</v>
      </c>
      <c r="N182" s="259">
        <v>1320000</v>
      </c>
      <c r="O182" s="259">
        <v>1265000</v>
      </c>
      <c r="P182" s="259">
        <v>1320000</v>
      </c>
      <c r="Q182" s="259">
        <v>1375000</v>
      </c>
      <c r="R182" s="259">
        <v>1375000</v>
      </c>
      <c r="S182" s="260">
        <f t="shared" si="10"/>
        <v>14025000</v>
      </c>
      <c r="T182" s="261">
        <f t="shared" si="11"/>
        <v>1168750</v>
      </c>
      <c r="U182" s="284">
        <f t="shared" ref="U182:U230" si="12">SUM(S182:T182)</f>
        <v>15193750</v>
      </c>
      <c r="V182" s="295"/>
      <c r="W182" s="296"/>
    </row>
    <row r="183" spans="1:23" s="297" customFormat="1" x14ac:dyDescent="0.25">
      <c r="A183" s="307">
        <v>160</v>
      </c>
      <c r="B183" s="268"/>
      <c r="C183" s="335">
        <v>4979602</v>
      </c>
      <c r="D183" s="272" t="s">
        <v>433</v>
      </c>
      <c r="E183" s="7">
        <v>144</v>
      </c>
      <c r="F183" s="416" t="s">
        <v>24</v>
      </c>
      <c r="G183" s="259"/>
      <c r="H183" s="259"/>
      <c r="I183" s="259"/>
      <c r="J183" s="259"/>
      <c r="K183" s="259"/>
      <c r="L183" s="259"/>
      <c r="M183" s="259"/>
      <c r="N183" s="259"/>
      <c r="O183" s="259"/>
      <c r="P183" s="259">
        <v>1705000</v>
      </c>
      <c r="Q183" s="259">
        <v>1375000</v>
      </c>
      <c r="R183" s="259">
        <v>1375000</v>
      </c>
      <c r="S183" s="260">
        <f t="shared" si="10"/>
        <v>4455000</v>
      </c>
      <c r="T183" s="261">
        <f t="shared" si="11"/>
        <v>371250</v>
      </c>
      <c r="U183" s="284">
        <f t="shared" si="12"/>
        <v>4826250</v>
      </c>
      <c r="V183" s="295"/>
      <c r="W183" s="296"/>
    </row>
    <row r="184" spans="1:23" s="297" customFormat="1" x14ac:dyDescent="0.25">
      <c r="A184" s="307">
        <v>161</v>
      </c>
      <c r="B184" s="268"/>
      <c r="C184" s="335">
        <v>1604856</v>
      </c>
      <c r="D184" s="272" t="s">
        <v>434</v>
      </c>
      <c r="E184" s="7">
        <v>144</v>
      </c>
      <c r="F184" s="416" t="s">
        <v>24</v>
      </c>
      <c r="G184" s="259"/>
      <c r="H184" s="259"/>
      <c r="I184" s="259"/>
      <c r="J184" s="259"/>
      <c r="K184" s="259"/>
      <c r="L184" s="259"/>
      <c r="M184" s="259">
        <v>1485000</v>
      </c>
      <c r="N184" s="259">
        <v>1485000</v>
      </c>
      <c r="O184" s="259">
        <v>1320000</v>
      </c>
      <c r="P184" s="259">
        <v>1375000</v>
      </c>
      <c r="Q184" s="259">
        <v>1430000</v>
      </c>
      <c r="R184" s="259">
        <v>1430000</v>
      </c>
      <c r="S184" s="260">
        <f t="shared" si="10"/>
        <v>8525000</v>
      </c>
      <c r="T184" s="261">
        <f t="shared" si="11"/>
        <v>710416.66666666663</v>
      </c>
      <c r="U184" s="284">
        <f t="shared" si="12"/>
        <v>9235416.666666666</v>
      </c>
      <c r="V184" s="295"/>
      <c r="W184" s="296"/>
    </row>
    <row r="185" spans="1:23" s="297" customFormat="1" x14ac:dyDescent="0.25">
      <c r="A185" s="307">
        <v>162</v>
      </c>
      <c r="B185" s="268"/>
      <c r="C185" s="335">
        <v>4526564</v>
      </c>
      <c r="D185" s="272" t="s">
        <v>435</v>
      </c>
      <c r="E185" s="7">
        <v>144</v>
      </c>
      <c r="F185" s="416" t="s">
        <v>24</v>
      </c>
      <c r="G185" s="259"/>
      <c r="H185" s="259"/>
      <c r="I185" s="259"/>
      <c r="J185" s="259"/>
      <c r="K185" s="259"/>
      <c r="L185" s="259"/>
      <c r="M185" s="259"/>
      <c r="N185" s="259"/>
      <c r="O185" s="259"/>
      <c r="P185" s="259"/>
      <c r="Q185" s="259">
        <v>1375000</v>
      </c>
      <c r="R185" s="259">
        <v>1375000</v>
      </c>
      <c r="S185" s="260">
        <f t="shared" si="10"/>
        <v>2750000</v>
      </c>
      <c r="T185" s="261">
        <f t="shared" si="11"/>
        <v>229166.66666666666</v>
      </c>
      <c r="U185" s="284">
        <f t="shared" si="12"/>
        <v>2979166.6666666665</v>
      </c>
      <c r="V185" s="295"/>
      <c r="W185" s="296"/>
    </row>
    <row r="186" spans="1:23" s="297" customFormat="1" ht="18.75" thickBot="1" x14ac:dyDescent="0.3">
      <c r="A186" s="307">
        <v>163</v>
      </c>
      <c r="B186" s="268"/>
      <c r="C186" s="335">
        <v>4348031</v>
      </c>
      <c r="D186" s="272" t="s">
        <v>436</v>
      </c>
      <c r="E186" s="7">
        <v>144</v>
      </c>
      <c r="F186" s="416" t="s">
        <v>24</v>
      </c>
      <c r="G186" s="331"/>
      <c r="H186" s="332"/>
      <c r="I186" s="332"/>
      <c r="J186" s="332"/>
      <c r="K186" s="332"/>
      <c r="L186" s="332"/>
      <c r="M186" s="332"/>
      <c r="N186" s="332"/>
      <c r="O186" s="332"/>
      <c r="P186" s="332"/>
      <c r="Q186" s="332"/>
      <c r="R186" s="259">
        <v>1485000</v>
      </c>
      <c r="S186" s="260">
        <f t="shared" si="10"/>
        <v>1485000</v>
      </c>
      <c r="T186" s="261">
        <f t="shared" si="11"/>
        <v>123750</v>
      </c>
      <c r="U186" s="284">
        <f t="shared" si="12"/>
        <v>1608750</v>
      </c>
      <c r="V186" s="295"/>
      <c r="W186" s="296"/>
    </row>
    <row r="187" spans="1:23" s="264" customFormat="1" ht="18.75" customHeight="1" x14ac:dyDescent="0.25">
      <c r="A187" s="352">
        <v>164</v>
      </c>
      <c r="B187" s="382"/>
      <c r="C187" s="363">
        <v>3532866</v>
      </c>
      <c r="D187" s="368" t="s">
        <v>327</v>
      </c>
      <c r="E187" s="27">
        <v>112</v>
      </c>
      <c r="F187" s="417" t="s">
        <v>326</v>
      </c>
      <c r="G187" s="313">
        <v>7394856</v>
      </c>
      <c r="H187" s="313">
        <v>7394856</v>
      </c>
      <c r="I187" s="313">
        <v>7394856</v>
      </c>
      <c r="J187" s="313">
        <v>7394856</v>
      </c>
      <c r="K187" s="313">
        <v>7394856</v>
      </c>
      <c r="L187" s="313">
        <v>7394856</v>
      </c>
      <c r="M187" s="313">
        <v>7394856</v>
      </c>
      <c r="N187" s="313">
        <v>7394856</v>
      </c>
      <c r="O187" s="313">
        <v>7394856</v>
      </c>
      <c r="P187" s="313">
        <v>7394856</v>
      </c>
      <c r="Q187" s="313">
        <v>7394856</v>
      </c>
      <c r="R187" s="313">
        <v>7394856</v>
      </c>
      <c r="S187" s="260">
        <f t="shared" si="10"/>
        <v>88738272</v>
      </c>
      <c r="T187" s="261">
        <f t="shared" si="11"/>
        <v>7394856</v>
      </c>
      <c r="U187" s="284">
        <f t="shared" si="12"/>
        <v>96133128</v>
      </c>
      <c r="V187" s="262"/>
      <c r="W187" s="263"/>
    </row>
    <row r="188" spans="1:23" s="264" customFormat="1" ht="20.25" customHeight="1" x14ac:dyDescent="0.25">
      <c r="A188" s="352"/>
      <c r="B188" s="355"/>
      <c r="C188" s="350"/>
      <c r="D188" s="347"/>
      <c r="E188" s="7">
        <v>113</v>
      </c>
      <c r="F188" s="416" t="s">
        <v>19</v>
      </c>
      <c r="G188" s="314">
        <v>6605144</v>
      </c>
      <c r="H188" s="314">
        <v>6605144</v>
      </c>
      <c r="I188" s="314">
        <v>6605144</v>
      </c>
      <c r="J188" s="314">
        <v>6605144</v>
      </c>
      <c r="K188" s="314">
        <v>6605144</v>
      </c>
      <c r="L188" s="314">
        <v>6605144</v>
      </c>
      <c r="M188" s="314">
        <v>6605144</v>
      </c>
      <c r="N188" s="314">
        <v>6605144</v>
      </c>
      <c r="O188" s="314">
        <v>6605144</v>
      </c>
      <c r="P188" s="314">
        <v>6605144</v>
      </c>
      <c r="Q188" s="314">
        <v>6605144</v>
      </c>
      <c r="R188" s="314">
        <v>6605144</v>
      </c>
      <c r="S188" s="260">
        <f t="shared" si="10"/>
        <v>79261728</v>
      </c>
      <c r="T188" s="261">
        <f t="shared" si="11"/>
        <v>6605144</v>
      </c>
      <c r="U188" s="284">
        <f t="shared" si="12"/>
        <v>85866872</v>
      </c>
      <c r="V188" s="262"/>
      <c r="W188" s="263"/>
    </row>
    <row r="189" spans="1:23" s="264" customFormat="1" ht="20.25" customHeight="1" x14ac:dyDescent="0.25">
      <c r="A189" s="353"/>
      <c r="B189" s="356"/>
      <c r="C189" s="351"/>
      <c r="D189" s="348"/>
      <c r="E189" s="7">
        <v>232</v>
      </c>
      <c r="F189" s="416" t="s">
        <v>20</v>
      </c>
      <c r="G189" s="314">
        <v>0</v>
      </c>
      <c r="H189" s="314">
        <v>0</v>
      </c>
      <c r="I189" s="314">
        <v>0</v>
      </c>
      <c r="J189" s="314">
        <v>0</v>
      </c>
      <c r="K189" s="314">
        <v>0</v>
      </c>
      <c r="L189" s="314">
        <v>0</v>
      </c>
      <c r="M189" s="314">
        <v>0</v>
      </c>
      <c r="N189" s="314">
        <v>0</v>
      </c>
      <c r="O189" s="314">
        <v>0</v>
      </c>
      <c r="P189" s="314">
        <v>0</v>
      </c>
      <c r="Q189" s="314">
        <v>0</v>
      </c>
      <c r="R189" s="314">
        <v>0</v>
      </c>
      <c r="S189" s="260">
        <f t="shared" si="10"/>
        <v>0</v>
      </c>
      <c r="T189" s="261">
        <f t="shared" si="11"/>
        <v>0</v>
      </c>
      <c r="U189" s="284">
        <f t="shared" si="12"/>
        <v>0</v>
      </c>
      <c r="V189" s="262"/>
      <c r="W189" s="263"/>
    </row>
    <row r="190" spans="1:23" s="264" customFormat="1" ht="20.25" customHeight="1" x14ac:dyDescent="0.25">
      <c r="A190" s="357">
        <v>165</v>
      </c>
      <c r="B190" s="354"/>
      <c r="C190" s="349">
        <v>1248218</v>
      </c>
      <c r="D190" s="346" t="s">
        <v>328</v>
      </c>
      <c r="E190" s="7">
        <v>112</v>
      </c>
      <c r="F190" s="416" t="s">
        <v>326</v>
      </c>
      <c r="G190" s="313">
        <v>7394856</v>
      </c>
      <c r="H190" s="313">
        <v>7394856</v>
      </c>
      <c r="I190" s="313">
        <v>7394856</v>
      </c>
      <c r="J190" s="313">
        <v>7394856</v>
      </c>
      <c r="K190" s="313">
        <v>7394856</v>
      </c>
      <c r="L190" s="313">
        <v>7394856</v>
      </c>
      <c r="M190" s="313">
        <v>7394856</v>
      </c>
      <c r="N190" s="313">
        <v>7394856</v>
      </c>
      <c r="O190" s="313">
        <v>7394856</v>
      </c>
      <c r="P190" s="313">
        <v>7394856</v>
      </c>
      <c r="Q190" s="313">
        <v>7394856</v>
      </c>
      <c r="R190" s="313">
        <v>7394856</v>
      </c>
      <c r="S190" s="260">
        <f t="shared" si="10"/>
        <v>88738272</v>
      </c>
      <c r="T190" s="261">
        <f t="shared" si="11"/>
        <v>7394856</v>
      </c>
      <c r="U190" s="284">
        <f t="shared" si="12"/>
        <v>96133128</v>
      </c>
      <c r="V190" s="262"/>
      <c r="W190" s="263"/>
    </row>
    <row r="191" spans="1:23" s="264" customFormat="1" ht="20.25" customHeight="1" x14ac:dyDescent="0.25">
      <c r="A191" s="352"/>
      <c r="B191" s="355"/>
      <c r="C191" s="350"/>
      <c r="D191" s="347"/>
      <c r="E191" s="7">
        <v>113</v>
      </c>
      <c r="F191" s="416" t="s">
        <v>19</v>
      </c>
      <c r="G191" s="314">
        <v>6605144</v>
      </c>
      <c r="H191" s="314">
        <v>6605144</v>
      </c>
      <c r="I191" s="314">
        <v>6605144</v>
      </c>
      <c r="J191" s="314">
        <v>6605144</v>
      </c>
      <c r="K191" s="314">
        <v>6605144</v>
      </c>
      <c r="L191" s="314">
        <v>6605144</v>
      </c>
      <c r="M191" s="314">
        <v>6605144</v>
      </c>
      <c r="N191" s="314">
        <v>6605144</v>
      </c>
      <c r="O191" s="314">
        <v>6605144</v>
      </c>
      <c r="P191" s="314">
        <v>6605144</v>
      </c>
      <c r="Q191" s="314">
        <v>6605144</v>
      </c>
      <c r="R191" s="314">
        <v>6605144</v>
      </c>
      <c r="S191" s="260">
        <f t="shared" si="10"/>
        <v>79261728</v>
      </c>
      <c r="T191" s="261">
        <f t="shared" si="11"/>
        <v>6605144</v>
      </c>
      <c r="U191" s="284">
        <f t="shared" si="12"/>
        <v>85866872</v>
      </c>
      <c r="V191" s="262"/>
      <c r="W191" s="263"/>
    </row>
    <row r="192" spans="1:23" s="264" customFormat="1" ht="20.25" customHeight="1" x14ac:dyDescent="0.25">
      <c r="A192" s="353"/>
      <c r="B192" s="356"/>
      <c r="C192" s="351"/>
      <c r="D192" s="348"/>
      <c r="E192" s="7">
        <v>232</v>
      </c>
      <c r="F192" s="416" t="s">
        <v>20</v>
      </c>
      <c r="G192" s="314">
        <v>0</v>
      </c>
      <c r="H192" s="314">
        <v>0</v>
      </c>
      <c r="I192" s="314">
        <v>0</v>
      </c>
      <c r="J192" s="314">
        <v>0</v>
      </c>
      <c r="K192" s="314">
        <v>0</v>
      </c>
      <c r="L192" s="314">
        <v>0</v>
      </c>
      <c r="M192" s="314">
        <v>0</v>
      </c>
      <c r="N192" s="314">
        <v>0</v>
      </c>
      <c r="O192" s="314">
        <v>0</v>
      </c>
      <c r="P192" s="314">
        <v>0</v>
      </c>
      <c r="Q192" s="314">
        <v>0</v>
      </c>
      <c r="R192" s="314">
        <v>0</v>
      </c>
      <c r="S192" s="260">
        <f t="shared" si="10"/>
        <v>0</v>
      </c>
      <c r="T192" s="261">
        <f t="shared" si="11"/>
        <v>0</v>
      </c>
      <c r="U192" s="284">
        <f t="shared" si="12"/>
        <v>0</v>
      </c>
      <c r="V192" s="262"/>
      <c r="W192" s="263"/>
    </row>
    <row r="193" spans="1:23" s="264" customFormat="1" ht="21.95" customHeight="1" x14ac:dyDescent="0.25">
      <c r="A193" s="352">
        <v>166</v>
      </c>
      <c r="B193" s="354"/>
      <c r="C193" s="349">
        <v>1136412</v>
      </c>
      <c r="D193" s="346" t="s">
        <v>329</v>
      </c>
      <c r="E193" s="7">
        <v>112</v>
      </c>
      <c r="F193" s="416" t="s">
        <v>326</v>
      </c>
      <c r="G193" s="313">
        <v>7394856</v>
      </c>
      <c r="H193" s="313">
        <v>7394856</v>
      </c>
      <c r="I193" s="313">
        <v>7394856</v>
      </c>
      <c r="J193" s="313">
        <v>7394856</v>
      </c>
      <c r="K193" s="313">
        <v>7394856</v>
      </c>
      <c r="L193" s="313">
        <v>7394856</v>
      </c>
      <c r="M193" s="313">
        <v>7394856</v>
      </c>
      <c r="N193" s="313">
        <v>7394856</v>
      </c>
      <c r="O193" s="313">
        <v>7394856</v>
      </c>
      <c r="P193" s="313">
        <v>7394856</v>
      </c>
      <c r="Q193" s="313">
        <v>7394856</v>
      </c>
      <c r="R193" s="313">
        <v>7394856</v>
      </c>
      <c r="S193" s="260">
        <f t="shared" si="10"/>
        <v>88738272</v>
      </c>
      <c r="T193" s="261">
        <f t="shared" si="11"/>
        <v>7394856</v>
      </c>
      <c r="U193" s="284">
        <f t="shared" si="12"/>
        <v>96133128</v>
      </c>
      <c r="V193" s="262"/>
      <c r="W193" s="263"/>
    </row>
    <row r="194" spans="1:23" s="264" customFormat="1" ht="21.95" customHeight="1" x14ac:dyDescent="0.25">
      <c r="A194" s="352"/>
      <c r="B194" s="355"/>
      <c r="C194" s="350"/>
      <c r="D194" s="347"/>
      <c r="E194" s="7">
        <v>113</v>
      </c>
      <c r="F194" s="416" t="s">
        <v>19</v>
      </c>
      <c r="G194" s="314">
        <v>6605144</v>
      </c>
      <c r="H194" s="314">
        <v>6605144</v>
      </c>
      <c r="I194" s="314">
        <v>6605144</v>
      </c>
      <c r="J194" s="314">
        <v>6605144</v>
      </c>
      <c r="K194" s="314">
        <v>6605144</v>
      </c>
      <c r="L194" s="314">
        <v>6605144</v>
      </c>
      <c r="M194" s="314">
        <v>6605144</v>
      </c>
      <c r="N194" s="314">
        <v>6605144</v>
      </c>
      <c r="O194" s="314">
        <v>6605144</v>
      </c>
      <c r="P194" s="314">
        <v>6605144</v>
      </c>
      <c r="Q194" s="314">
        <v>6605144</v>
      </c>
      <c r="R194" s="314">
        <v>6605144</v>
      </c>
      <c r="S194" s="260">
        <f t="shared" si="10"/>
        <v>79261728</v>
      </c>
      <c r="T194" s="261">
        <f t="shared" si="11"/>
        <v>6605144</v>
      </c>
      <c r="U194" s="284">
        <f t="shared" si="12"/>
        <v>85866872</v>
      </c>
      <c r="V194" s="262"/>
      <c r="W194" s="263"/>
    </row>
    <row r="195" spans="1:23" s="264" customFormat="1" ht="21.95" customHeight="1" x14ac:dyDescent="0.25">
      <c r="A195" s="353"/>
      <c r="B195" s="356"/>
      <c r="C195" s="351"/>
      <c r="D195" s="348"/>
      <c r="E195" s="7">
        <v>232</v>
      </c>
      <c r="F195" s="416" t="s">
        <v>20</v>
      </c>
      <c r="G195" s="314">
        <v>0</v>
      </c>
      <c r="H195" s="314">
        <v>0</v>
      </c>
      <c r="I195" s="314">
        <v>0</v>
      </c>
      <c r="J195" s="314">
        <v>0</v>
      </c>
      <c r="K195" s="314">
        <v>0</v>
      </c>
      <c r="L195" s="314">
        <v>0</v>
      </c>
      <c r="M195" s="314">
        <v>0</v>
      </c>
      <c r="N195" s="314">
        <v>0</v>
      </c>
      <c r="O195" s="314">
        <v>0</v>
      </c>
      <c r="P195" s="314">
        <v>0</v>
      </c>
      <c r="Q195" s="314">
        <v>0</v>
      </c>
      <c r="R195" s="314">
        <v>0</v>
      </c>
      <c r="S195" s="260">
        <f t="shared" si="10"/>
        <v>0</v>
      </c>
      <c r="T195" s="261">
        <f t="shared" si="11"/>
        <v>0</v>
      </c>
      <c r="U195" s="284">
        <f t="shared" si="12"/>
        <v>0</v>
      </c>
      <c r="V195" s="262"/>
      <c r="W195" s="263"/>
    </row>
    <row r="196" spans="1:23" s="264" customFormat="1" ht="21.95" customHeight="1" x14ac:dyDescent="0.25">
      <c r="A196" s="357">
        <v>167</v>
      </c>
      <c r="B196" s="354"/>
      <c r="C196" s="349">
        <v>1546893</v>
      </c>
      <c r="D196" s="346" t="s">
        <v>330</v>
      </c>
      <c r="E196" s="7">
        <v>112</v>
      </c>
      <c r="F196" s="416" t="s">
        <v>326</v>
      </c>
      <c r="G196" s="313">
        <v>7394856</v>
      </c>
      <c r="H196" s="313">
        <v>7394856</v>
      </c>
      <c r="I196" s="313">
        <v>7394856</v>
      </c>
      <c r="J196" s="313">
        <v>7394856</v>
      </c>
      <c r="K196" s="313">
        <v>7394856</v>
      </c>
      <c r="L196" s="313">
        <v>7394856</v>
      </c>
      <c r="M196" s="313">
        <v>7394856</v>
      </c>
      <c r="N196" s="313">
        <v>7394856</v>
      </c>
      <c r="O196" s="313">
        <v>7394856</v>
      </c>
      <c r="P196" s="313">
        <v>7394856</v>
      </c>
      <c r="Q196" s="313">
        <v>7394856</v>
      </c>
      <c r="R196" s="313">
        <v>7394856</v>
      </c>
      <c r="S196" s="260">
        <f t="shared" si="10"/>
        <v>88738272</v>
      </c>
      <c r="T196" s="261">
        <f t="shared" si="11"/>
        <v>7394856</v>
      </c>
      <c r="U196" s="284">
        <f t="shared" si="12"/>
        <v>96133128</v>
      </c>
      <c r="V196" s="262"/>
      <c r="W196" s="263"/>
    </row>
    <row r="197" spans="1:23" s="264" customFormat="1" ht="21.95" customHeight="1" x14ac:dyDescent="0.25">
      <c r="A197" s="352"/>
      <c r="B197" s="355"/>
      <c r="C197" s="350"/>
      <c r="D197" s="347"/>
      <c r="E197" s="7">
        <v>113</v>
      </c>
      <c r="F197" s="416" t="s">
        <v>19</v>
      </c>
      <c r="G197" s="314">
        <v>6605144</v>
      </c>
      <c r="H197" s="314">
        <v>6605144</v>
      </c>
      <c r="I197" s="314">
        <v>6605144</v>
      </c>
      <c r="J197" s="314">
        <v>6605144</v>
      </c>
      <c r="K197" s="314">
        <v>6605144</v>
      </c>
      <c r="L197" s="314">
        <v>6605144</v>
      </c>
      <c r="M197" s="314">
        <v>6605144</v>
      </c>
      <c r="N197" s="314">
        <v>6605144</v>
      </c>
      <c r="O197" s="314">
        <v>6605144</v>
      </c>
      <c r="P197" s="314">
        <v>6605144</v>
      </c>
      <c r="Q197" s="314">
        <v>6605144</v>
      </c>
      <c r="R197" s="314">
        <v>6605144</v>
      </c>
      <c r="S197" s="260">
        <f t="shared" si="10"/>
        <v>79261728</v>
      </c>
      <c r="T197" s="261">
        <f t="shared" si="11"/>
        <v>6605144</v>
      </c>
      <c r="U197" s="284">
        <f t="shared" si="12"/>
        <v>85866872</v>
      </c>
      <c r="V197" s="262"/>
      <c r="W197" s="263"/>
    </row>
    <row r="198" spans="1:23" s="264" customFormat="1" ht="21.95" customHeight="1" x14ac:dyDescent="0.25">
      <c r="A198" s="353"/>
      <c r="B198" s="356"/>
      <c r="C198" s="351"/>
      <c r="D198" s="348"/>
      <c r="E198" s="7">
        <v>232</v>
      </c>
      <c r="F198" s="416" t="s">
        <v>20</v>
      </c>
      <c r="G198" s="314">
        <v>0</v>
      </c>
      <c r="H198" s="314">
        <v>0</v>
      </c>
      <c r="I198" s="314">
        <v>0</v>
      </c>
      <c r="J198" s="314">
        <v>0</v>
      </c>
      <c r="K198" s="314">
        <v>0</v>
      </c>
      <c r="L198" s="314">
        <v>0</v>
      </c>
      <c r="M198" s="314">
        <v>0</v>
      </c>
      <c r="N198" s="314">
        <v>0</v>
      </c>
      <c r="O198" s="314">
        <v>0</v>
      </c>
      <c r="P198" s="314">
        <v>0</v>
      </c>
      <c r="Q198" s="314">
        <v>0</v>
      </c>
      <c r="R198" s="314">
        <v>0</v>
      </c>
      <c r="S198" s="260">
        <f t="shared" ref="S198:S230" si="13">SUM(G198:R198)</f>
        <v>0</v>
      </c>
      <c r="T198" s="261">
        <f t="shared" ref="T198:T230" si="14">S198/12</f>
        <v>0</v>
      </c>
      <c r="U198" s="284">
        <f t="shared" si="12"/>
        <v>0</v>
      </c>
      <c r="V198" s="262"/>
      <c r="W198" s="263"/>
    </row>
    <row r="199" spans="1:23" s="264" customFormat="1" ht="21.95" customHeight="1" x14ac:dyDescent="0.25">
      <c r="A199" s="352">
        <v>168</v>
      </c>
      <c r="B199" s="354"/>
      <c r="C199" s="349">
        <v>499165</v>
      </c>
      <c r="D199" s="346" t="s">
        <v>331</v>
      </c>
      <c r="E199" s="7">
        <v>112</v>
      </c>
      <c r="F199" s="416" t="s">
        <v>326</v>
      </c>
      <c r="G199" s="313">
        <v>7394856</v>
      </c>
      <c r="H199" s="313">
        <v>7394856</v>
      </c>
      <c r="I199" s="313">
        <v>7394856</v>
      </c>
      <c r="J199" s="313">
        <v>7394856</v>
      </c>
      <c r="K199" s="313">
        <v>7394856</v>
      </c>
      <c r="L199" s="313">
        <v>7394856</v>
      </c>
      <c r="M199" s="313">
        <v>7394856</v>
      </c>
      <c r="N199" s="313">
        <v>7394856</v>
      </c>
      <c r="O199" s="313">
        <v>7394856</v>
      </c>
      <c r="P199" s="313">
        <v>7394856</v>
      </c>
      <c r="Q199" s="313">
        <v>7394856</v>
      </c>
      <c r="R199" s="313">
        <v>7394856</v>
      </c>
      <c r="S199" s="260">
        <f t="shared" si="13"/>
        <v>88738272</v>
      </c>
      <c r="T199" s="261">
        <f t="shared" si="14"/>
        <v>7394856</v>
      </c>
      <c r="U199" s="284">
        <f t="shared" si="12"/>
        <v>96133128</v>
      </c>
      <c r="V199" s="262"/>
      <c r="W199" s="263"/>
    </row>
    <row r="200" spans="1:23" s="264" customFormat="1" ht="21.95" customHeight="1" x14ac:dyDescent="0.25">
      <c r="A200" s="352"/>
      <c r="B200" s="355"/>
      <c r="C200" s="350"/>
      <c r="D200" s="347"/>
      <c r="E200" s="7">
        <v>113</v>
      </c>
      <c r="F200" s="416" t="s">
        <v>19</v>
      </c>
      <c r="G200" s="314">
        <v>6605144</v>
      </c>
      <c r="H200" s="314">
        <v>6605144</v>
      </c>
      <c r="I200" s="314">
        <v>6605144</v>
      </c>
      <c r="J200" s="314">
        <v>6605144</v>
      </c>
      <c r="K200" s="314">
        <v>6605144</v>
      </c>
      <c r="L200" s="314">
        <v>6605144</v>
      </c>
      <c r="M200" s="314">
        <v>6605144</v>
      </c>
      <c r="N200" s="314">
        <v>6605144</v>
      </c>
      <c r="O200" s="314">
        <v>6605144</v>
      </c>
      <c r="P200" s="314">
        <v>6605144</v>
      </c>
      <c r="Q200" s="314">
        <v>6605144</v>
      </c>
      <c r="R200" s="314">
        <v>6605144</v>
      </c>
      <c r="S200" s="260">
        <f t="shared" si="13"/>
        <v>79261728</v>
      </c>
      <c r="T200" s="261">
        <f t="shared" si="14"/>
        <v>6605144</v>
      </c>
      <c r="U200" s="284">
        <f t="shared" si="12"/>
        <v>85866872</v>
      </c>
      <c r="V200" s="262"/>
      <c r="W200" s="263"/>
    </row>
    <row r="201" spans="1:23" s="264" customFormat="1" ht="21.95" customHeight="1" x14ac:dyDescent="0.25">
      <c r="A201" s="353"/>
      <c r="B201" s="356"/>
      <c r="C201" s="351"/>
      <c r="D201" s="348"/>
      <c r="E201" s="7">
        <v>232</v>
      </c>
      <c r="F201" s="416" t="s">
        <v>20</v>
      </c>
      <c r="G201" s="314">
        <v>0</v>
      </c>
      <c r="H201" s="314">
        <v>0</v>
      </c>
      <c r="I201" s="314">
        <v>0</v>
      </c>
      <c r="J201" s="314">
        <v>0</v>
      </c>
      <c r="K201" s="314">
        <v>0</v>
      </c>
      <c r="L201" s="314">
        <v>0</v>
      </c>
      <c r="M201" s="314">
        <v>0</v>
      </c>
      <c r="N201" s="314">
        <v>0</v>
      </c>
      <c r="O201" s="314">
        <v>0</v>
      </c>
      <c r="P201" s="314">
        <v>0</v>
      </c>
      <c r="Q201" s="314">
        <v>0</v>
      </c>
      <c r="R201" s="314">
        <v>0</v>
      </c>
      <c r="S201" s="260">
        <f t="shared" si="13"/>
        <v>0</v>
      </c>
      <c r="T201" s="261">
        <f t="shared" si="14"/>
        <v>0</v>
      </c>
      <c r="U201" s="284">
        <f t="shared" si="12"/>
        <v>0</v>
      </c>
      <c r="V201" s="262"/>
      <c r="W201" s="263"/>
    </row>
    <row r="202" spans="1:23" s="264" customFormat="1" ht="21.95" customHeight="1" x14ac:dyDescent="0.25">
      <c r="A202" s="357">
        <v>169</v>
      </c>
      <c r="B202" s="354"/>
      <c r="C202" s="349">
        <v>1519973</v>
      </c>
      <c r="D202" s="346" t="s">
        <v>332</v>
      </c>
      <c r="E202" s="7">
        <v>112</v>
      </c>
      <c r="F202" s="416" t="s">
        <v>326</v>
      </c>
      <c r="G202" s="313">
        <v>7394856</v>
      </c>
      <c r="H202" s="313">
        <v>7394856</v>
      </c>
      <c r="I202" s="313">
        <v>7394856</v>
      </c>
      <c r="J202" s="313">
        <v>7394856</v>
      </c>
      <c r="K202" s="313">
        <v>7394856</v>
      </c>
      <c r="L202" s="313">
        <v>7394856</v>
      </c>
      <c r="M202" s="313">
        <v>7394856</v>
      </c>
      <c r="N202" s="313">
        <v>7394856</v>
      </c>
      <c r="O202" s="313">
        <v>7394856</v>
      </c>
      <c r="P202" s="313">
        <v>7394856</v>
      </c>
      <c r="Q202" s="313">
        <v>7394856</v>
      </c>
      <c r="R202" s="313">
        <v>7394856</v>
      </c>
      <c r="S202" s="260">
        <f t="shared" si="13"/>
        <v>88738272</v>
      </c>
      <c r="T202" s="261">
        <f t="shared" si="14"/>
        <v>7394856</v>
      </c>
      <c r="U202" s="284">
        <f t="shared" si="12"/>
        <v>96133128</v>
      </c>
      <c r="V202" s="262"/>
      <c r="W202" s="263"/>
    </row>
    <row r="203" spans="1:23" s="264" customFormat="1" ht="21.95" customHeight="1" x14ac:dyDescent="0.25">
      <c r="A203" s="352"/>
      <c r="B203" s="355"/>
      <c r="C203" s="350"/>
      <c r="D203" s="347"/>
      <c r="E203" s="7">
        <v>113</v>
      </c>
      <c r="F203" s="416" t="s">
        <v>19</v>
      </c>
      <c r="G203" s="314">
        <v>6605144</v>
      </c>
      <c r="H203" s="314">
        <v>6605144</v>
      </c>
      <c r="I203" s="314">
        <v>6605144</v>
      </c>
      <c r="J203" s="314">
        <v>6605144</v>
      </c>
      <c r="K203" s="314">
        <v>6605144</v>
      </c>
      <c r="L203" s="314">
        <v>6605144</v>
      </c>
      <c r="M203" s="314">
        <v>6605144</v>
      </c>
      <c r="N203" s="314">
        <v>6605144</v>
      </c>
      <c r="O203" s="314">
        <v>6605144</v>
      </c>
      <c r="P203" s="314">
        <v>6605144</v>
      </c>
      <c r="Q203" s="314">
        <v>6605144</v>
      </c>
      <c r="R203" s="314">
        <v>6605144</v>
      </c>
      <c r="S203" s="260">
        <f t="shared" si="13"/>
        <v>79261728</v>
      </c>
      <c r="T203" s="261">
        <f t="shared" si="14"/>
        <v>6605144</v>
      </c>
      <c r="U203" s="284">
        <f t="shared" si="12"/>
        <v>85866872</v>
      </c>
      <c r="V203" s="262"/>
      <c r="W203" s="263"/>
    </row>
    <row r="204" spans="1:23" s="264" customFormat="1" ht="21.95" customHeight="1" x14ac:dyDescent="0.25">
      <c r="A204" s="353"/>
      <c r="B204" s="356"/>
      <c r="C204" s="351"/>
      <c r="D204" s="348"/>
      <c r="E204" s="7">
        <v>232</v>
      </c>
      <c r="F204" s="416" t="s">
        <v>20</v>
      </c>
      <c r="G204" s="314">
        <v>0</v>
      </c>
      <c r="H204" s="314">
        <v>0</v>
      </c>
      <c r="I204" s="314">
        <v>0</v>
      </c>
      <c r="J204" s="314">
        <v>0</v>
      </c>
      <c r="K204" s="314">
        <v>0</v>
      </c>
      <c r="L204" s="314">
        <v>0</v>
      </c>
      <c r="M204" s="314">
        <v>0</v>
      </c>
      <c r="N204" s="314">
        <v>0</v>
      </c>
      <c r="O204" s="314">
        <v>0</v>
      </c>
      <c r="P204" s="314">
        <v>0</v>
      </c>
      <c r="Q204" s="314">
        <v>0</v>
      </c>
      <c r="R204" s="314">
        <v>0</v>
      </c>
      <c r="S204" s="260">
        <f t="shared" si="13"/>
        <v>0</v>
      </c>
      <c r="T204" s="261">
        <f t="shared" si="14"/>
        <v>0</v>
      </c>
      <c r="U204" s="284">
        <f t="shared" si="12"/>
        <v>0</v>
      </c>
      <c r="V204" s="262"/>
      <c r="W204" s="263"/>
    </row>
    <row r="205" spans="1:23" s="264" customFormat="1" ht="21.95" customHeight="1" x14ac:dyDescent="0.25">
      <c r="A205" s="352">
        <v>170</v>
      </c>
      <c r="B205" s="354"/>
      <c r="C205" s="349">
        <v>1174594</v>
      </c>
      <c r="D205" s="346" t="s">
        <v>333</v>
      </c>
      <c r="E205" s="7">
        <v>112</v>
      </c>
      <c r="F205" s="416" t="s">
        <v>326</v>
      </c>
      <c r="G205" s="313">
        <v>7394856</v>
      </c>
      <c r="H205" s="313">
        <v>7394856</v>
      </c>
      <c r="I205" s="313">
        <v>7394856</v>
      </c>
      <c r="J205" s="313">
        <v>7394856</v>
      </c>
      <c r="K205" s="313">
        <v>7394856</v>
      </c>
      <c r="L205" s="313">
        <v>7394856</v>
      </c>
      <c r="M205" s="313">
        <v>7394856</v>
      </c>
      <c r="N205" s="313">
        <v>7394856</v>
      </c>
      <c r="O205" s="313">
        <v>7394856</v>
      </c>
      <c r="P205" s="313">
        <v>7394856</v>
      </c>
      <c r="Q205" s="313">
        <v>7394856</v>
      </c>
      <c r="R205" s="313">
        <v>7394856</v>
      </c>
      <c r="S205" s="260">
        <f t="shared" si="13"/>
        <v>88738272</v>
      </c>
      <c r="T205" s="261">
        <f t="shared" si="14"/>
        <v>7394856</v>
      </c>
      <c r="U205" s="284">
        <f t="shared" si="12"/>
        <v>96133128</v>
      </c>
      <c r="V205" s="262"/>
      <c r="W205" s="263"/>
    </row>
    <row r="206" spans="1:23" s="264" customFormat="1" ht="21.95" customHeight="1" x14ac:dyDescent="0.25">
      <c r="A206" s="352"/>
      <c r="B206" s="355"/>
      <c r="C206" s="350"/>
      <c r="D206" s="347"/>
      <c r="E206" s="7">
        <v>113</v>
      </c>
      <c r="F206" s="416" t="s">
        <v>19</v>
      </c>
      <c r="G206" s="314">
        <v>6605144</v>
      </c>
      <c r="H206" s="314">
        <v>6605144</v>
      </c>
      <c r="I206" s="314">
        <v>6605144</v>
      </c>
      <c r="J206" s="314">
        <v>6605144</v>
      </c>
      <c r="K206" s="314">
        <v>6605144</v>
      </c>
      <c r="L206" s="314">
        <v>6605144</v>
      </c>
      <c r="M206" s="314">
        <v>6605144</v>
      </c>
      <c r="N206" s="314">
        <v>6605144</v>
      </c>
      <c r="O206" s="314">
        <v>6605144</v>
      </c>
      <c r="P206" s="314">
        <v>6605144</v>
      </c>
      <c r="Q206" s="314">
        <v>6605144</v>
      </c>
      <c r="R206" s="314">
        <v>6605144</v>
      </c>
      <c r="S206" s="260">
        <f t="shared" si="13"/>
        <v>79261728</v>
      </c>
      <c r="T206" s="261">
        <f t="shared" si="14"/>
        <v>6605144</v>
      </c>
      <c r="U206" s="284">
        <f t="shared" si="12"/>
        <v>85866872</v>
      </c>
      <c r="V206" s="262"/>
      <c r="W206" s="263"/>
    </row>
    <row r="207" spans="1:23" s="264" customFormat="1" ht="21.95" customHeight="1" x14ac:dyDescent="0.25">
      <c r="A207" s="353"/>
      <c r="B207" s="356"/>
      <c r="C207" s="351"/>
      <c r="D207" s="348"/>
      <c r="E207" s="7">
        <v>232</v>
      </c>
      <c r="F207" s="416" t="s">
        <v>20</v>
      </c>
      <c r="G207" s="314">
        <v>0</v>
      </c>
      <c r="H207" s="314">
        <v>0</v>
      </c>
      <c r="I207" s="314">
        <v>0</v>
      </c>
      <c r="J207" s="314">
        <v>0</v>
      </c>
      <c r="K207" s="314">
        <v>0</v>
      </c>
      <c r="L207" s="314">
        <v>0</v>
      </c>
      <c r="M207" s="314">
        <v>0</v>
      </c>
      <c r="N207" s="314">
        <v>0</v>
      </c>
      <c r="O207" s="314">
        <v>0</v>
      </c>
      <c r="P207" s="314">
        <v>0</v>
      </c>
      <c r="Q207" s="314">
        <v>0</v>
      </c>
      <c r="R207" s="314">
        <v>0</v>
      </c>
      <c r="S207" s="260">
        <f t="shared" si="13"/>
        <v>0</v>
      </c>
      <c r="T207" s="261">
        <f t="shared" si="14"/>
        <v>0</v>
      </c>
      <c r="U207" s="284">
        <f t="shared" si="12"/>
        <v>0</v>
      </c>
      <c r="V207" s="262"/>
      <c r="W207" s="263"/>
    </row>
    <row r="208" spans="1:23" s="264" customFormat="1" ht="21.95" customHeight="1" x14ac:dyDescent="0.25">
      <c r="A208" s="357">
        <v>171</v>
      </c>
      <c r="B208" s="354"/>
      <c r="C208" s="349">
        <v>752955</v>
      </c>
      <c r="D208" s="346" t="s">
        <v>334</v>
      </c>
      <c r="E208" s="7">
        <v>112</v>
      </c>
      <c r="F208" s="416" t="s">
        <v>326</v>
      </c>
      <c r="G208" s="313">
        <v>7394856</v>
      </c>
      <c r="H208" s="313">
        <v>7394856</v>
      </c>
      <c r="I208" s="313">
        <v>7394856</v>
      </c>
      <c r="J208" s="313">
        <v>7394856</v>
      </c>
      <c r="K208" s="313">
        <v>7394856</v>
      </c>
      <c r="L208" s="313">
        <v>7394856</v>
      </c>
      <c r="M208" s="313">
        <v>7394856</v>
      </c>
      <c r="N208" s="313">
        <v>7394856</v>
      </c>
      <c r="O208" s="313">
        <v>7394856</v>
      </c>
      <c r="P208" s="313">
        <v>7394856</v>
      </c>
      <c r="Q208" s="313">
        <v>7394856</v>
      </c>
      <c r="R208" s="313">
        <v>7394856</v>
      </c>
      <c r="S208" s="260">
        <f t="shared" si="13"/>
        <v>88738272</v>
      </c>
      <c r="T208" s="261">
        <f t="shared" si="14"/>
        <v>7394856</v>
      </c>
      <c r="U208" s="284">
        <f t="shared" si="12"/>
        <v>96133128</v>
      </c>
      <c r="V208" s="262"/>
      <c r="W208" s="263"/>
    </row>
    <row r="209" spans="1:23" s="264" customFormat="1" ht="21.95" customHeight="1" x14ac:dyDescent="0.25">
      <c r="A209" s="352"/>
      <c r="B209" s="355"/>
      <c r="C209" s="350"/>
      <c r="D209" s="347"/>
      <c r="E209" s="7">
        <v>113</v>
      </c>
      <c r="F209" s="416" t="s">
        <v>19</v>
      </c>
      <c r="G209" s="314">
        <v>6605144</v>
      </c>
      <c r="H209" s="314">
        <v>6605144</v>
      </c>
      <c r="I209" s="314">
        <v>6605144</v>
      </c>
      <c r="J209" s="314">
        <v>6605144</v>
      </c>
      <c r="K209" s="314">
        <v>6605144</v>
      </c>
      <c r="L209" s="314">
        <v>6605144</v>
      </c>
      <c r="M209" s="314">
        <v>6605144</v>
      </c>
      <c r="N209" s="314">
        <v>6605144</v>
      </c>
      <c r="O209" s="314">
        <v>6605144</v>
      </c>
      <c r="P209" s="314">
        <v>6605144</v>
      </c>
      <c r="Q209" s="314">
        <v>6605144</v>
      </c>
      <c r="R209" s="314">
        <v>6605144</v>
      </c>
      <c r="S209" s="260">
        <f t="shared" si="13"/>
        <v>79261728</v>
      </c>
      <c r="T209" s="261">
        <f t="shared" si="14"/>
        <v>6605144</v>
      </c>
      <c r="U209" s="284">
        <f t="shared" si="12"/>
        <v>85866872</v>
      </c>
      <c r="V209" s="262"/>
      <c r="W209" s="263"/>
    </row>
    <row r="210" spans="1:23" s="264" customFormat="1" ht="21.95" customHeight="1" x14ac:dyDescent="0.25">
      <c r="A210" s="353"/>
      <c r="B210" s="356"/>
      <c r="C210" s="351"/>
      <c r="D210" s="348"/>
      <c r="E210" s="7">
        <v>232</v>
      </c>
      <c r="F210" s="416" t="s">
        <v>20</v>
      </c>
      <c r="G210" s="314">
        <v>0</v>
      </c>
      <c r="H210" s="314">
        <v>0</v>
      </c>
      <c r="I210" s="314">
        <v>0</v>
      </c>
      <c r="J210" s="314">
        <v>0</v>
      </c>
      <c r="K210" s="314">
        <v>0</v>
      </c>
      <c r="L210" s="314">
        <v>0</v>
      </c>
      <c r="M210" s="314">
        <v>0</v>
      </c>
      <c r="N210" s="314">
        <v>0</v>
      </c>
      <c r="O210" s="314">
        <v>0</v>
      </c>
      <c r="P210" s="314">
        <v>0</v>
      </c>
      <c r="Q210" s="314">
        <v>0</v>
      </c>
      <c r="R210" s="314">
        <v>0</v>
      </c>
      <c r="S210" s="260">
        <f t="shared" si="13"/>
        <v>0</v>
      </c>
      <c r="T210" s="261">
        <f t="shared" si="14"/>
        <v>0</v>
      </c>
      <c r="U210" s="284">
        <f t="shared" si="12"/>
        <v>0</v>
      </c>
      <c r="V210" s="262"/>
      <c r="W210" s="263"/>
    </row>
    <row r="211" spans="1:23" s="264" customFormat="1" ht="21.95" customHeight="1" x14ac:dyDescent="0.25">
      <c r="A211" s="352">
        <v>172</v>
      </c>
      <c r="B211" s="354"/>
      <c r="C211" s="349">
        <v>2443677</v>
      </c>
      <c r="D211" s="346" t="s">
        <v>335</v>
      </c>
      <c r="E211" s="7">
        <v>112</v>
      </c>
      <c r="F211" s="416" t="s">
        <v>326</v>
      </c>
      <c r="G211" s="313">
        <v>7394856</v>
      </c>
      <c r="H211" s="313">
        <v>7394856</v>
      </c>
      <c r="I211" s="313">
        <v>7394856</v>
      </c>
      <c r="J211" s="313">
        <v>7394856</v>
      </c>
      <c r="K211" s="313">
        <v>7394856</v>
      </c>
      <c r="L211" s="313">
        <v>7394856</v>
      </c>
      <c r="M211" s="313">
        <v>7394856</v>
      </c>
      <c r="N211" s="313">
        <v>7394856</v>
      </c>
      <c r="O211" s="313">
        <v>7394856</v>
      </c>
      <c r="P211" s="313">
        <v>7394856</v>
      </c>
      <c r="Q211" s="313">
        <v>7394856</v>
      </c>
      <c r="R211" s="313">
        <v>7394856</v>
      </c>
      <c r="S211" s="260">
        <f t="shared" si="13"/>
        <v>88738272</v>
      </c>
      <c r="T211" s="261">
        <f t="shared" si="14"/>
        <v>7394856</v>
      </c>
      <c r="U211" s="284">
        <f t="shared" si="12"/>
        <v>96133128</v>
      </c>
      <c r="V211" s="262"/>
      <c r="W211" s="263"/>
    </row>
    <row r="212" spans="1:23" s="264" customFormat="1" ht="21.95" customHeight="1" x14ac:dyDescent="0.25">
      <c r="A212" s="352"/>
      <c r="B212" s="355"/>
      <c r="C212" s="350"/>
      <c r="D212" s="347"/>
      <c r="E212" s="7">
        <v>113</v>
      </c>
      <c r="F212" s="416" t="s">
        <v>19</v>
      </c>
      <c r="G212" s="314">
        <v>6605144</v>
      </c>
      <c r="H212" s="314">
        <v>6605144</v>
      </c>
      <c r="I212" s="314">
        <v>6605144</v>
      </c>
      <c r="J212" s="314">
        <v>6605144</v>
      </c>
      <c r="K212" s="314">
        <v>6605144</v>
      </c>
      <c r="L212" s="314">
        <v>6605144</v>
      </c>
      <c r="M212" s="314">
        <v>6605144</v>
      </c>
      <c r="N212" s="314">
        <v>6605144</v>
      </c>
      <c r="O212" s="314">
        <v>6605144</v>
      </c>
      <c r="P212" s="314">
        <v>6605144</v>
      </c>
      <c r="Q212" s="314">
        <v>6605144</v>
      </c>
      <c r="R212" s="314">
        <v>6605144</v>
      </c>
      <c r="S212" s="260">
        <f t="shared" si="13"/>
        <v>79261728</v>
      </c>
      <c r="T212" s="261">
        <f t="shared" si="14"/>
        <v>6605144</v>
      </c>
      <c r="U212" s="284">
        <f t="shared" si="12"/>
        <v>85866872</v>
      </c>
      <c r="V212" s="262"/>
      <c r="W212" s="263"/>
    </row>
    <row r="213" spans="1:23" s="264" customFormat="1" ht="21.95" customHeight="1" x14ac:dyDescent="0.25">
      <c r="A213" s="353"/>
      <c r="B213" s="356"/>
      <c r="C213" s="351"/>
      <c r="D213" s="348"/>
      <c r="E213" s="7">
        <v>232</v>
      </c>
      <c r="F213" s="416" t="s">
        <v>20</v>
      </c>
      <c r="G213" s="314">
        <v>0</v>
      </c>
      <c r="H213" s="314">
        <v>0</v>
      </c>
      <c r="I213" s="314">
        <v>0</v>
      </c>
      <c r="J213" s="314">
        <v>0</v>
      </c>
      <c r="K213" s="314">
        <v>0</v>
      </c>
      <c r="L213" s="314">
        <v>0</v>
      </c>
      <c r="M213" s="314">
        <v>0</v>
      </c>
      <c r="N213" s="314">
        <v>0</v>
      </c>
      <c r="O213" s="314">
        <v>0</v>
      </c>
      <c r="P213" s="314">
        <v>0</v>
      </c>
      <c r="Q213" s="314">
        <v>0</v>
      </c>
      <c r="R213" s="314">
        <v>0</v>
      </c>
      <c r="S213" s="260">
        <f t="shared" si="13"/>
        <v>0</v>
      </c>
      <c r="T213" s="261">
        <f t="shared" si="14"/>
        <v>0</v>
      </c>
      <c r="U213" s="284">
        <f t="shared" si="12"/>
        <v>0</v>
      </c>
      <c r="V213" s="262"/>
      <c r="W213" s="263"/>
    </row>
    <row r="214" spans="1:23" s="264" customFormat="1" ht="21.95" customHeight="1" x14ac:dyDescent="0.25">
      <c r="A214" s="357">
        <v>173</v>
      </c>
      <c r="B214" s="354"/>
      <c r="C214" s="349">
        <v>2902856</v>
      </c>
      <c r="D214" s="346" t="s">
        <v>336</v>
      </c>
      <c r="E214" s="7">
        <v>112</v>
      </c>
      <c r="F214" s="416" t="s">
        <v>326</v>
      </c>
      <c r="G214" s="313">
        <v>7394856</v>
      </c>
      <c r="H214" s="313">
        <v>7394856</v>
      </c>
      <c r="I214" s="313">
        <v>7394856</v>
      </c>
      <c r="J214" s="313">
        <v>7394856</v>
      </c>
      <c r="K214" s="313">
        <v>7394856</v>
      </c>
      <c r="L214" s="313">
        <v>7394856</v>
      </c>
      <c r="M214" s="313">
        <v>7394856</v>
      </c>
      <c r="N214" s="313">
        <v>7394856</v>
      </c>
      <c r="O214" s="313">
        <v>7394856</v>
      </c>
      <c r="P214" s="313">
        <v>7394856</v>
      </c>
      <c r="Q214" s="313">
        <v>7394856</v>
      </c>
      <c r="R214" s="313">
        <v>7394856</v>
      </c>
      <c r="S214" s="260">
        <f t="shared" si="13"/>
        <v>88738272</v>
      </c>
      <c r="T214" s="261">
        <f t="shared" si="14"/>
        <v>7394856</v>
      </c>
      <c r="U214" s="284">
        <f t="shared" si="12"/>
        <v>96133128</v>
      </c>
      <c r="V214" s="262"/>
      <c r="W214" s="263"/>
    </row>
    <row r="215" spans="1:23" s="264" customFormat="1" ht="21.95" customHeight="1" x14ac:dyDescent="0.25">
      <c r="A215" s="352"/>
      <c r="B215" s="355"/>
      <c r="C215" s="350"/>
      <c r="D215" s="347"/>
      <c r="E215" s="7">
        <v>113</v>
      </c>
      <c r="F215" s="416" t="s">
        <v>19</v>
      </c>
      <c r="G215" s="314">
        <v>6605144</v>
      </c>
      <c r="H215" s="314">
        <v>6605144</v>
      </c>
      <c r="I215" s="314">
        <v>6605144</v>
      </c>
      <c r="J215" s="314">
        <v>6605144</v>
      </c>
      <c r="K215" s="314">
        <v>6605144</v>
      </c>
      <c r="L215" s="314">
        <v>6605144</v>
      </c>
      <c r="M215" s="314">
        <v>6605144</v>
      </c>
      <c r="N215" s="314">
        <v>6605144</v>
      </c>
      <c r="O215" s="314">
        <v>6605144</v>
      </c>
      <c r="P215" s="314">
        <v>6605144</v>
      </c>
      <c r="Q215" s="314">
        <v>6605144</v>
      </c>
      <c r="R215" s="314">
        <v>6605144</v>
      </c>
      <c r="S215" s="260">
        <f t="shared" si="13"/>
        <v>79261728</v>
      </c>
      <c r="T215" s="261">
        <f t="shared" si="14"/>
        <v>6605144</v>
      </c>
      <c r="U215" s="284">
        <f t="shared" si="12"/>
        <v>85866872</v>
      </c>
      <c r="V215" s="262"/>
      <c r="W215" s="263"/>
    </row>
    <row r="216" spans="1:23" s="264" customFormat="1" ht="21.95" customHeight="1" x14ac:dyDescent="0.25">
      <c r="A216" s="353"/>
      <c r="B216" s="356"/>
      <c r="C216" s="351"/>
      <c r="D216" s="348"/>
      <c r="E216" s="7">
        <v>232</v>
      </c>
      <c r="F216" s="416" t="s">
        <v>20</v>
      </c>
      <c r="G216" s="314">
        <v>0</v>
      </c>
      <c r="H216" s="314">
        <v>0</v>
      </c>
      <c r="I216" s="314">
        <v>0</v>
      </c>
      <c r="J216" s="314">
        <v>0</v>
      </c>
      <c r="K216" s="314">
        <v>0</v>
      </c>
      <c r="L216" s="314">
        <v>0</v>
      </c>
      <c r="M216" s="314">
        <v>0</v>
      </c>
      <c r="N216" s="314">
        <v>0</v>
      </c>
      <c r="O216" s="314">
        <v>0</v>
      </c>
      <c r="P216" s="314">
        <v>0</v>
      </c>
      <c r="Q216" s="314">
        <v>0</v>
      </c>
      <c r="R216" s="314">
        <v>0</v>
      </c>
      <c r="S216" s="260">
        <f t="shared" si="13"/>
        <v>0</v>
      </c>
      <c r="T216" s="261">
        <f t="shared" si="14"/>
        <v>0</v>
      </c>
      <c r="U216" s="284">
        <f t="shared" si="12"/>
        <v>0</v>
      </c>
      <c r="V216" s="262"/>
      <c r="W216" s="263"/>
    </row>
    <row r="217" spans="1:23" s="264" customFormat="1" ht="21.95" customHeight="1" x14ac:dyDescent="0.25">
      <c r="A217" s="352">
        <v>174</v>
      </c>
      <c r="B217" s="354"/>
      <c r="C217" s="349">
        <v>1983404</v>
      </c>
      <c r="D217" s="346" t="s">
        <v>337</v>
      </c>
      <c r="E217" s="7">
        <v>112</v>
      </c>
      <c r="F217" s="416" t="s">
        <v>326</v>
      </c>
      <c r="G217" s="313">
        <v>7394856</v>
      </c>
      <c r="H217" s="313">
        <v>7394856</v>
      </c>
      <c r="I217" s="313">
        <v>7394856</v>
      </c>
      <c r="J217" s="313">
        <v>7394856</v>
      </c>
      <c r="K217" s="313">
        <v>7394856</v>
      </c>
      <c r="L217" s="313">
        <v>7394856</v>
      </c>
      <c r="M217" s="313">
        <v>7394856</v>
      </c>
      <c r="N217" s="313">
        <v>7394856</v>
      </c>
      <c r="O217" s="313">
        <v>7394856</v>
      </c>
      <c r="P217" s="313">
        <v>7394856</v>
      </c>
      <c r="Q217" s="313">
        <v>7394856</v>
      </c>
      <c r="R217" s="313">
        <v>7394856</v>
      </c>
      <c r="S217" s="260">
        <f t="shared" si="13"/>
        <v>88738272</v>
      </c>
      <c r="T217" s="261">
        <f t="shared" si="14"/>
        <v>7394856</v>
      </c>
      <c r="U217" s="284">
        <f t="shared" si="12"/>
        <v>96133128</v>
      </c>
      <c r="V217" s="262"/>
      <c r="W217" s="263"/>
    </row>
    <row r="218" spans="1:23" s="294" customFormat="1" ht="21.95" customHeight="1" x14ac:dyDescent="0.25">
      <c r="A218" s="352"/>
      <c r="B218" s="355"/>
      <c r="C218" s="350"/>
      <c r="D218" s="347"/>
      <c r="E218" s="7">
        <v>113</v>
      </c>
      <c r="F218" s="416" t="s">
        <v>19</v>
      </c>
      <c r="G218" s="314">
        <v>6605144</v>
      </c>
      <c r="H218" s="314">
        <v>6605144</v>
      </c>
      <c r="I218" s="314">
        <v>6605144</v>
      </c>
      <c r="J218" s="314">
        <v>6605144</v>
      </c>
      <c r="K218" s="314">
        <v>6605144</v>
      </c>
      <c r="L218" s="314">
        <v>6605144</v>
      </c>
      <c r="M218" s="314">
        <v>6605144</v>
      </c>
      <c r="N218" s="314">
        <v>6605144</v>
      </c>
      <c r="O218" s="314">
        <v>6605144</v>
      </c>
      <c r="P218" s="314">
        <v>6605144</v>
      </c>
      <c r="Q218" s="314">
        <v>6605144</v>
      </c>
      <c r="R218" s="314">
        <v>6605144</v>
      </c>
      <c r="S218" s="260">
        <f t="shared" si="13"/>
        <v>79261728</v>
      </c>
      <c r="T218" s="261">
        <f t="shared" si="14"/>
        <v>6605144</v>
      </c>
      <c r="U218" s="284">
        <f t="shared" si="12"/>
        <v>85866872</v>
      </c>
      <c r="V218" s="292"/>
      <c r="W218" s="293"/>
    </row>
    <row r="219" spans="1:23" s="294" customFormat="1" ht="21.95" customHeight="1" x14ac:dyDescent="0.25">
      <c r="A219" s="353"/>
      <c r="B219" s="356"/>
      <c r="C219" s="351"/>
      <c r="D219" s="348"/>
      <c r="E219" s="7">
        <v>232</v>
      </c>
      <c r="F219" s="416" t="s">
        <v>20</v>
      </c>
      <c r="G219" s="314">
        <v>0</v>
      </c>
      <c r="H219" s="314">
        <v>0</v>
      </c>
      <c r="I219" s="314">
        <v>0</v>
      </c>
      <c r="J219" s="314">
        <v>0</v>
      </c>
      <c r="K219" s="314">
        <v>0</v>
      </c>
      <c r="L219" s="314">
        <v>0</v>
      </c>
      <c r="M219" s="314">
        <v>0</v>
      </c>
      <c r="N219" s="314">
        <v>0</v>
      </c>
      <c r="O219" s="314">
        <v>0</v>
      </c>
      <c r="P219" s="314">
        <v>0</v>
      </c>
      <c r="Q219" s="314">
        <v>0</v>
      </c>
      <c r="R219" s="314">
        <v>0</v>
      </c>
      <c r="S219" s="260">
        <f t="shared" si="13"/>
        <v>0</v>
      </c>
      <c r="T219" s="261">
        <f t="shared" si="14"/>
        <v>0</v>
      </c>
      <c r="U219" s="284">
        <f t="shared" si="12"/>
        <v>0</v>
      </c>
      <c r="V219" s="292"/>
      <c r="W219" s="293"/>
    </row>
    <row r="220" spans="1:23" s="294" customFormat="1" ht="21.95" customHeight="1" x14ac:dyDescent="0.25">
      <c r="A220" s="357">
        <v>175</v>
      </c>
      <c r="B220" s="354"/>
      <c r="C220" s="359">
        <v>2082221</v>
      </c>
      <c r="D220" s="346" t="s">
        <v>338</v>
      </c>
      <c r="E220" s="7">
        <v>112</v>
      </c>
      <c r="F220" s="416" t="s">
        <v>326</v>
      </c>
      <c r="G220" s="313">
        <v>7394856</v>
      </c>
      <c r="H220" s="313">
        <v>7394856</v>
      </c>
      <c r="I220" s="313">
        <v>7394856</v>
      </c>
      <c r="J220" s="313">
        <v>7394856</v>
      </c>
      <c r="K220" s="313">
        <v>7394856</v>
      </c>
      <c r="L220" s="313">
        <v>7394856</v>
      </c>
      <c r="M220" s="313">
        <v>7394856</v>
      </c>
      <c r="N220" s="313">
        <v>7394856</v>
      </c>
      <c r="O220" s="313">
        <v>7394856</v>
      </c>
      <c r="P220" s="313">
        <v>7394856</v>
      </c>
      <c r="Q220" s="313">
        <v>7394856</v>
      </c>
      <c r="R220" s="313">
        <v>7394856</v>
      </c>
      <c r="S220" s="260">
        <f t="shared" si="13"/>
        <v>88738272</v>
      </c>
      <c r="T220" s="261">
        <f t="shared" si="14"/>
        <v>7394856</v>
      </c>
      <c r="U220" s="284">
        <f t="shared" si="12"/>
        <v>96133128</v>
      </c>
      <c r="V220" s="292"/>
      <c r="W220" s="293"/>
    </row>
    <row r="221" spans="1:23" s="294" customFormat="1" ht="21.95" customHeight="1" x14ac:dyDescent="0.25">
      <c r="A221" s="352"/>
      <c r="B221" s="355"/>
      <c r="C221" s="360"/>
      <c r="D221" s="347"/>
      <c r="E221" s="290">
        <v>113</v>
      </c>
      <c r="F221" s="419" t="s">
        <v>19</v>
      </c>
      <c r="G221" s="314">
        <v>6605144</v>
      </c>
      <c r="H221" s="314">
        <v>6605144</v>
      </c>
      <c r="I221" s="314">
        <v>6605144</v>
      </c>
      <c r="J221" s="314">
        <v>6605144</v>
      </c>
      <c r="K221" s="314">
        <v>6605144</v>
      </c>
      <c r="L221" s="314">
        <v>6605144</v>
      </c>
      <c r="M221" s="314">
        <v>6605144</v>
      </c>
      <c r="N221" s="314">
        <v>6605144</v>
      </c>
      <c r="O221" s="314">
        <v>6605144</v>
      </c>
      <c r="P221" s="314">
        <v>6605144</v>
      </c>
      <c r="Q221" s="314">
        <v>6605144</v>
      </c>
      <c r="R221" s="314">
        <v>6605144</v>
      </c>
      <c r="S221" s="260">
        <f t="shared" si="13"/>
        <v>79261728</v>
      </c>
      <c r="T221" s="261">
        <f t="shared" si="14"/>
        <v>6605144</v>
      </c>
      <c r="U221" s="284">
        <f t="shared" si="12"/>
        <v>85866872</v>
      </c>
      <c r="V221" s="292"/>
      <c r="W221" s="293"/>
    </row>
    <row r="222" spans="1:23" s="318" customFormat="1" ht="21.95" customHeight="1" thickBot="1" x14ac:dyDescent="0.3">
      <c r="A222" s="353"/>
      <c r="B222" s="362"/>
      <c r="C222" s="361"/>
      <c r="D222" s="358"/>
      <c r="E222" s="276">
        <v>232</v>
      </c>
      <c r="F222" s="418" t="s">
        <v>20</v>
      </c>
      <c r="G222" s="315">
        <v>0</v>
      </c>
      <c r="H222" s="315">
        <v>0</v>
      </c>
      <c r="I222" s="315">
        <v>0</v>
      </c>
      <c r="J222" s="315">
        <v>0</v>
      </c>
      <c r="K222" s="315">
        <v>0</v>
      </c>
      <c r="L222" s="315">
        <v>0</v>
      </c>
      <c r="M222" s="315">
        <v>0</v>
      </c>
      <c r="N222" s="315">
        <v>0</v>
      </c>
      <c r="O222" s="315">
        <v>0</v>
      </c>
      <c r="P222" s="315">
        <v>0</v>
      </c>
      <c r="Q222" s="315">
        <v>0</v>
      </c>
      <c r="R222" s="315">
        <v>0</v>
      </c>
      <c r="S222" s="260">
        <f t="shared" si="13"/>
        <v>0</v>
      </c>
      <c r="T222" s="261">
        <f t="shared" si="14"/>
        <v>0</v>
      </c>
      <c r="U222" s="284">
        <f t="shared" si="12"/>
        <v>0</v>
      </c>
      <c r="V222" s="316"/>
      <c r="W222" s="317"/>
    </row>
    <row r="223" spans="1:23" s="264" customFormat="1" ht="21.95" customHeight="1" x14ac:dyDescent="0.25">
      <c r="A223" s="319">
        <v>176</v>
      </c>
      <c r="B223" s="282"/>
      <c r="C223" s="320">
        <v>2655065</v>
      </c>
      <c r="D223" s="272" t="s">
        <v>362</v>
      </c>
      <c r="E223" s="27">
        <v>145</v>
      </c>
      <c r="F223" s="417" t="s">
        <v>25</v>
      </c>
      <c r="G223" s="271">
        <v>2200000</v>
      </c>
      <c r="H223" s="271">
        <v>2200000</v>
      </c>
      <c r="I223" s="271">
        <v>2200000</v>
      </c>
      <c r="J223" s="271">
        <v>2200000</v>
      </c>
      <c r="K223" s="271">
        <v>2200000</v>
      </c>
      <c r="L223" s="271">
        <v>2200000</v>
      </c>
      <c r="M223" s="271">
        <v>2200000</v>
      </c>
      <c r="N223" s="271">
        <v>2200000</v>
      </c>
      <c r="O223" s="271">
        <v>2200000</v>
      </c>
      <c r="P223" s="271">
        <v>2200000</v>
      </c>
      <c r="Q223" s="271">
        <v>2200000</v>
      </c>
      <c r="R223" s="271">
        <v>2200000</v>
      </c>
      <c r="S223" s="260">
        <f t="shared" si="13"/>
        <v>26400000</v>
      </c>
      <c r="T223" s="261">
        <f t="shared" si="14"/>
        <v>2200000</v>
      </c>
      <c r="U223" s="284">
        <f t="shared" si="12"/>
        <v>28600000</v>
      </c>
      <c r="V223" s="262"/>
      <c r="W223" s="263"/>
    </row>
    <row r="224" spans="1:23" s="264" customFormat="1" ht="21.95" customHeight="1" x14ac:dyDescent="0.25">
      <c r="A224" s="267">
        <v>177</v>
      </c>
      <c r="B224" s="268"/>
      <c r="C224" s="321">
        <v>1680299</v>
      </c>
      <c r="D224" s="272" t="s">
        <v>364</v>
      </c>
      <c r="E224" s="7">
        <v>145</v>
      </c>
      <c r="F224" s="416" t="s">
        <v>25</v>
      </c>
      <c r="G224" s="259">
        <v>4000000</v>
      </c>
      <c r="H224" s="259">
        <v>4000000</v>
      </c>
      <c r="I224" s="259">
        <v>4000000</v>
      </c>
      <c r="J224" s="259">
        <v>4000000</v>
      </c>
      <c r="K224" s="259">
        <v>4000000</v>
      </c>
      <c r="L224" s="259">
        <v>4000000</v>
      </c>
      <c r="M224" s="259">
        <v>4000000</v>
      </c>
      <c r="N224" s="259">
        <v>4000000</v>
      </c>
      <c r="O224" s="259">
        <v>4000000</v>
      </c>
      <c r="P224" s="259">
        <v>4000000</v>
      </c>
      <c r="Q224" s="259">
        <v>4000000</v>
      </c>
      <c r="R224" s="259">
        <v>4000000</v>
      </c>
      <c r="S224" s="260">
        <f t="shared" si="13"/>
        <v>48000000</v>
      </c>
      <c r="T224" s="261">
        <f t="shared" si="14"/>
        <v>4000000</v>
      </c>
      <c r="U224" s="284">
        <f t="shared" si="12"/>
        <v>52000000</v>
      </c>
      <c r="V224" s="262"/>
      <c r="W224" s="263"/>
    </row>
    <row r="225" spans="1:23" s="264" customFormat="1" ht="21.95" customHeight="1" x14ac:dyDescent="0.25">
      <c r="A225" s="319">
        <v>178</v>
      </c>
      <c r="B225" s="282"/>
      <c r="C225" s="321">
        <v>803534</v>
      </c>
      <c r="D225" s="272" t="s">
        <v>363</v>
      </c>
      <c r="E225" s="7">
        <v>145</v>
      </c>
      <c r="F225" s="416" t="s">
        <v>25</v>
      </c>
      <c r="G225" s="259">
        <v>2200000</v>
      </c>
      <c r="H225" s="259">
        <v>2200000</v>
      </c>
      <c r="I225" s="259">
        <v>2200000</v>
      </c>
      <c r="J225" s="259">
        <v>2200000</v>
      </c>
      <c r="K225" s="259">
        <v>2200000</v>
      </c>
      <c r="L225" s="259">
        <v>2200000</v>
      </c>
      <c r="M225" s="259">
        <v>2200000</v>
      </c>
      <c r="N225" s="259">
        <v>2200000</v>
      </c>
      <c r="O225" s="259">
        <v>2200000</v>
      </c>
      <c r="P225" s="259">
        <v>2200000</v>
      </c>
      <c r="Q225" s="259">
        <v>2200000</v>
      </c>
      <c r="R225" s="259">
        <v>2200000</v>
      </c>
      <c r="S225" s="260">
        <f t="shared" si="13"/>
        <v>26400000</v>
      </c>
      <c r="T225" s="261">
        <f t="shared" si="14"/>
        <v>2200000</v>
      </c>
      <c r="U225" s="284">
        <f t="shared" si="12"/>
        <v>28600000</v>
      </c>
      <c r="V225" s="262"/>
      <c r="W225" s="263"/>
    </row>
    <row r="226" spans="1:23" s="264" customFormat="1" ht="21.95" customHeight="1" x14ac:dyDescent="0.25">
      <c r="A226" s="267">
        <v>179</v>
      </c>
      <c r="B226" s="268"/>
      <c r="C226" s="321">
        <v>803534</v>
      </c>
      <c r="D226" s="272" t="s">
        <v>363</v>
      </c>
      <c r="E226" s="7">
        <v>145</v>
      </c>
      <c r="F226" s="416" t="s">
        <v>25</v>
      </c>
      <c r="G226" s="259">
        <v>4400000</v>
      </c>
      <c r="H226" s="259">
        <v>4400000</v>
      </c>
      <c r="I226" s="259">
        <v>4400000</v>
      </c>
      <c r="J226" s="259">
        <v>4400000</v>
      </c>
      <c r="K226" s="259">
        <v>4400000</v>
      </c>
      <c r="L226" s="259">
        <v>4400000</v>
      </c>
      <c r="M226" s="259">
        <v>4400000</v>
      </c>
      <c r="N226" s="259">
        <v>4400000</v>
      </c>
      <c r="O226" s="259">
        <v>4400000</v>
      </c>
      <c r="P226" s="259">
        <v>4400000</v>
      </c>
      <c r="Q226" s="259">
        <v>4400000</v>
      </c>
      <c r="R226" s="259">
        <v>4400000</v>
      </c>
      <c r="S226" s="260">
        <f t="shared" si="13"/>
        <v>52800000</v>
      </c>
      <c r="T226" s="261">
        <f t="shared" si="14"/>
        <v>4400000</v>
      </c>
      <c r="U226" s="284">
        <f t="shared" si="12"/>
        <v>57200000</v>
      </c>
      <c r="V226" s="262"/>
      <c r="W226" s="263"/>
    </row>
    <row r="227" spans="1:23" s="264" customFormat="1" ht="21.95" customHeight="1" x14ac:dyDescent="0.25">
      <c r="A227" s="319">
        <v>180</v>
      </c>
      <c r="B227" s="282"/>
      <c r="C227" s="321">
        <v>3006529</v>
      </c>
      <c r="D227" s="272" t="s">
        <v>365</v>
      </c>
      <c r="E227" s="7">
        <v>145</v>
      </c>
      <c r="F227" s="416" t="s">
        <v>25</v>
      </c>
      <c r="G227" s="259">
        <v>4950000</v>
      </c>
      <c r="H227" s="259">
        <v>4950000</v>
      </c>
      <c r="I227" s="259">
        <v>4950000</v>
      </c>
      <c r="J227" s="259">
        <v>4950000</v>
      </c>
      <c r="K227" s="259">
        <v>4950000</v>
      </c>
      <c r="L227" s="259">
        <v>4950000</v>
      </c>
      <c r="M227" s="259">
        <v>4950000</v>
      </c>
      <c r="N227" s="259">
        <v>4950000</v>
      </c>
      <c r="O227" s="259">
        <v>4950000</v>
      </c>
      <c r="P227" s="259">
        <v>4950000</v>
      </c>
      <c r="Q227" s="259">
        <v>4950000</v>
      </c>
      <c r="R227" s="259">
        <v>4950000</v>
      </c>
      <c r="S227" s="260">
        <f t="shared" si="13"/>
        <v>59400000</v>
      </c>
      <c r="T227" s="261">
        <f t="shared" si="14"/>
        <v>4950000</v>
      </c>
      <c r="U227" s="284">
        <f t="shared" si="12"/>
        <v>64350000</v>
      </c>
      <c r="V227" s="262"/>
      <c r="W227" s="263"/>
    </row>
    <row r="228" spans="1:23" s="264" customFormat="1" ht="21.95" customHeight="1" x14ac:dyDescent="0.25">
      <c r="A228" s="267">
        <v>181</v>
      </c>
      <c r="B228" s="282"/>
      <c r="C228" s="321">
        <v>991940</v>
      </c>
      <c r="D228" s="272" t="s">
        <v>371</v>
      </c>
      <c r="E228" s="7">
        <v>145</v>
      </c>
      <c r="F228" s="416" t="s">
        <v>25</v>
      </c>
      <c r="G228" s="259">
        <v>1400000</v>
      </c>
      <c r="H228" s="259">
        <v>1400000</v>
      </c>
      <c r="I228" s="259">
        <v>1400000</v>
      </c>
      <c r="J228" s="259">
        <v>1400000</v>
      </c>
      <c r="K228" s="259">
        <v>1400000</v>
      </c>
      <c r="L228" s="259">
        <v>1400000</v>
      </c>
      <c r="M228" s="259">
        <v>1400000</v>
      </c>
      <c r="N228" s="259">
        <v>1400000</v>
      </c>
      <c r="O228" s="259">
        <v>1400000</v>
      </c>
      <c r="P228" s="259">
        <v>1400000</v>
      </c>
      <c r="Q228" s="259">
        <v>1400000</v>
      </c>
      <c r="R228" s="259">
        <v>1400000</v>
      </c>
      <c r="S228" s="260">
        <f t="shared" si="13"/>
        <v>16800000</v>
      </c>
      <c r="T228" s="261">
        <f t="shared" si="14"/>
        <v>1400000</v>
      </c>
      <c r="U228" s="284">
        <f t="shared" si="12"/>
        <v>18200000</v>
      </c>
      <c r="V228" s="262"/>
      <c r="W228" s="263"/>
    </row>
    <row r="229" spans="1:23" s="264" customFormat="1" ht="21.95" customHeight="1" x14ac:dyDescent="0.25">
      <c r="A229" s="319">
        <v>182</v>
      </c>
      <c r="B229" s="282"/>
      <c r="C229" s="321">
        <v>1026790</v>
      </c>
      <c r="D229" s="272" t="s">
        <v>370</v>
      </c>
      <c r="E229" s="7">
        <v>145</v>
      </c>
      <c r="F229" s="416" t="s">
        <v>25</v>
      </c>
      <c r="G229" s="259">
        <v>4950000</v>
      </c>
      <c r="H229" s="259">
        <v>4950000</v>
      </c>
      <c r="I229" s="259">
        <v>4950000</v>
      </c>
      <c r="J229" s="259">
        <v>4950000</v>
      </c>
      <c r="K229" s="259">
        <v>4950000</v>
      </c>
      <c r="L229" s="259">
        <v>4950000</v>
      </c>
      <c r="M229" s="259">
        <v>4950000</v>
      </c>
      <c r="N229" s="259">
        <v>4950000</v>
      </c>
      <c r="O229" s="259">
        <v>4950000</v>
      </c>
      <c r="P229" s="259">
        <v>4950000</v>
      </c>
      <c r="Q229" s="259">
        <v>4950000</v>
      </c>
      <c r="R229" s="259">
        <v>4950000</v>
      </c>
      <c r="S229" s="260">
        <f t="shared" si="13"/>
        <v>59400000</v>
      </c>
      <c r="T229" s="261">
        <f t="shared" si="14"/>
        <v>4950000</v>
      </c>
      <c r="U229" s="284">
        <f t="shared" si="12"/>
        <v>64350000</v>
      </c>
      <c r="V229" s="262"/>
      <c r="W229" s="263"/>
    </row>
    <row r="230" spans="1:23" s="264" customFormat="1" ht="21.95" customHeight="1" x14ac:dyDescent="0.25">
      <c r="A230" s="267">
        <v>183</v>
      </c>
      <c r="B230" s="268"/>
      <c r="C230" s="321">
        <v>3475973</v>
      </c>
      <c r="D230" s="272" t="s">
        <v>367</v>
      </c>
      <c r="E230" s="27">
        <v>145</v>
      </c>
      <c r="F230" s="417" t="s">
        <v>25</v>
      </c>
      <c r="G230" s="259">
        <v>2000000</v>
      </c>
      <c r="H230" s="259">
        <v>2000000</v>
      </c>
      <c r="I230" s="259">
        <v>2000000</v>
      </c>
      <c r="J230" s="259">
        <v>2000000</v>
      </c>
      <c r="K230" s="259">
        <v>2000000</v>
      </c>
      <c r="L230" s="259">
        <v>2000000</v>
      </c>
      <c r="M230" s="259">
        <v>2000000</v>
      </c>
      <c r="N230" s="259">
        <v>2000000</v>
      </c>
      <c r="O230" s="259">
        <v>2000000</v>
      </c>
      <c r="P230" s="259">
        <v>2000000</v>
      </c>
      <c r="Q230" s="259">
        <v>2000000</v>
      </c>
      <c r="R230" s="259">
        <v>2000000</v>
      </c>
      <c r="S230" s="260">
        <f t="shared" si="13"/>
        <v>24000000</v>
      </c>
      <c r="T230" s="261">
        <f t="shared" si="14"/>
        <v>2000000</v>
      </c>
      <c r="U230" s="284">
        <f t="shared" si="12"/>
        <v>26000000</v>
      </c>
      <c r="V230" s="262"/>
      <c r="W230" s="263"/>
    </row>
    <row r="231" spans="1:23" s="258" customFormat="1" ht="28.5" customHeight="1" x14ac:dyDescent="0.5">
      <c r="A231" s="343" t="s">
        <v>339</v>
      </c>
      <c r="B231" s="344"/>
      <c r="C231" s="344"/>
      <c r="D231" s="344"/>
      <c r="E231" s="344"/>
      <c r="F231" s="345"/>
      <c r="G231" s="254">
        <f>SUM(G7:G230)</f>
        <v>498470781</v>
      </c>
      <c r="H231" s="254">
        <f t="shared" ref="H231:U231" si="15">SUM(H7:H230)</f>
        <v>498929989</v>
      </c>
      <c r="I231" s="254">
        <f t="shared" si="15"/>
        <v>502175065</v>
      </c>
      <c r="J231" s="254">
        <f t="shared" si="15"/>
        <v>495350065</v>
      </c>
      <c r="K231" s="254">
        <f t="shared" si="15"/>
        <v>496528141</v>
      </c>
      <c r="L231" s="254">
        <f t="shared" si="15"/>
        <v>500060065</v>
      </c>
      <c r="M231" s="254">
        <f t="shared" si="15"/>
        <v>506965065</v>
      </c>
      <c r="N231" s="254">
        <f t="shared" si="15"/>
        <v>505675065</v>
      </c>
      <c r="O231" s="254">
        <f t="shared" si="15"/>
        <v>507743905</v>
      </c>
      <c r="P231" s="254">
        <f t="shared" si="15"/>
        <v>511680065</v>
      </c>
      <c r="Q231" s="254">
        <f t="shared" si="15"/>
        <v>511199289</v>
      </c>
      <c r="R231" s="254">
        <f t="shared" si="15"/>
        <v>514624690</v>
      </c>
      <c r="S231" s="254">
        <f t="shared" si="15"/>
        <v>6049402185</v>
      </c>
      <c r="T231" s="254">
        <f t="shared" si="15"/>
        <v>504116848.75000024</v>
      </c>
      <c r="U231" s="255">
        <f t="shared" si="15"/>
        <v>6553519033.7499981</v>
      </c>
      <c r="V231" s="256"/>
      <c r="W231" s="257"/>
    </row>
    <row r="232" spans="1:23" s="3" customFormat="1" ht="28.5" customHeight="1" x14ac:dyDescent="0.3">
      <c r="A232" s="4"/>
      <c r="B232" s="176"/>
      <c r="C232" s="411"/>
      <c r="D232" s="6"/>
      <c r="E232" s="5"/>
      <c r="F232" s="421"/>
      <c r="G232" s="24"/>
      <c r="H232" s="15"/>
      <c r="I232" s="16"/>
      <c r="J232" s="16"/>
      <c r="K232" s="16"/>
      <c r="L232" s="17"/>
      <c r="M232" s="17"/>
      <c r="N232" s="17"/>
      <c r="O232" s="17"/>
      <c r="P232" s="17"/>
      <c r="Q232" s="18"/>
      <c r="R232" s="17"/>
      <c r="S232" s="19"/>
      <c r="T232" s="19"/>
      <c r="U232" s="245"/>
      <c r="V232" s="14"/>
    </row>
    <row r="233" spans="1:23" s="3" customFormat="1" ht="28.5" customHeight="1" x14ac:dyDescent="0.3">
      <c r="A233" s="4"/>
      <c r="B233" s="176"/>
      <c r="C233" s="412"/>
      <c r="D233" s="5"/>
      <c r="E233" s="1"/>
      <c r="F233" s="422"/>
      <c r="G233" s="25"/>
      <c r="H233" s="20"/>
      <c r="I233" s="17"/>
      <c r="J233" s="17"/>
      <c r="K233" s="17"/>
      <c r="L233" s="17"/>
      <c r="M233" s="17"/>
      <c r="N233" s="17"/>
      <c r="O233" s="17"/>
      <c r="P233" s="17"/>
      <c r="Q233" s="18"/>
      <c r="R233" s="17"/>
      <c r="S233" s="19"/>
      <c r="T233" s="19"/>
      <c r="U233" s="245"/>
      <c r="V233" s="14"/>
    </row>
  </sheetData>
  <autoFilter ref="A6:U233" xr:uid="{00000000-0009-0000-0000-000000000000}"/>
  <mergeCells count="112">
    <mergeCell ref="U14:U16"/>
    <mergeCell ref="U43:U44"/>
    <mergeCell ref="U41:U42"/>
    <mergeCell ref="U51:U52"/>
    <mergeCell ref="D33:D34"/>
    <mergeCell ref="A4:U4"/>
    <mergeCell ref="A5:U5"/>
    <mergeCell ref="U7:U10"/>
    <mergeCell ref="U11:U13"/>
    <mergeCell ref="U17:U18"/>
    <mergeCell ref="U19:U20"/>
    <mergeCell ref="U21:U22"/>
    <mergeCell ref="A14:A16"/>
    <mergeCell ref="B14:B16"/>
    <mergeCell ref="C14:C16"/>
    <mergeCell ref="D14:D16"/>
    <mergeCell ref="C11:C13"/>
    <mergeCell ref="D11:D13"/>
    <mergeCell ref="A19:A20"/>
    <mergeCell ref="B19:B20"/>
    <mergeCell ref="C19:C20"/>
    <mergeCell ref="D19:D20"/>
    <mergeCell ref="A21:A22"/>
    <mergeCell ref="B21:B22"/>
    <mergeCell ref="C21:C22"/>
    <mergeCell ref="D21:D22"/>
    <mergeCell ref="A3:S3"/>
    <mergeCell ref="U24:U26"/>
    <mergeCell ref="U33:U34"/>
    <mergeCell ref="U35:U36"/>
    <mergeCell ref="A33:A34"/>
    <mergeCell ref="B33:B34"/>
    <mergeCell ref="C33:C34"/>
    <mergeCell ref="A7:A10"/>
    <mergeCell ref="B7:B10"/>
    <mergeCell ref="C7:C10"/>
    <mergeCell ref="D7:D10"/>
    <mergeCell ref="A24:A26"/>
    <mergeCell ref="B24:B26"/>
    <mergeCell ref="C24:C26"/>
    <mergeCell ref="D24:D26"/>
    <mergeCell ref="B35:B36"/>
    <mergeCell ref="C35:C36"/>
    <mergeCell ref="D35:D36"/>
    <mergeCell ref="D17:D18"/>
    <mergeCell ref="A17:A18"/>
    <mergeCell ref="B17:B18"/>
    <mergeCell ref="C17:C18"/>
    <mergeCell ref="A11:A13"/>
    <mergeCell ref="B11:B13"/>
    <mergeCell ref="D196:D198"/>
    <mergeCell ref="A199:A201"/>
    <mergeCell ref="D199:D201"/>
    <mergeCell ref="A202:A204"/>
    <mergeCell ref="D202:D204"/>
    <mergeCell ref="A187:A189"/>
    <mergeCell ref="C187:C189"/>
    <mergeCell ref="D187:D189"/>
    <mergeCell ref="A35:A36"/>
    <mergeCell ref="A51:A52"/>
    <mergeCell ref="B51:B52"/>
    <mergeCell ref="A41:A42"/>
    <mergeCell ref="B41:B42"/>
    <mergeCell ref="D41:D42"/>
    <mergeCell ref="C41:C42"/>
    <mergeCell ref="D51:D52"/>
    <mergeCell ref="C51:C52"/>
    <mergeCell ref="D190:D192"/>
    <mergeCell ref="D193:D195"/>
    <mergeCell ref="B187:B189"/>
    <mergeCell ref="A43:A44"/>
    <mergeCell ref="B43:B44"/>
    <mergeCell ref="C43:C44"/>
    <mergeCell ref="D43:D44"/>
    <mergeCell ref="A214:A216"/>
    <mergeCell ref="B190:B192"/>
    <mergeCell ref="C190:C192"/>
    <mergeCell ref="B193:B195"/>
    <mergeCell ref="C193:C195"/>
    <mergeCell ref="B196:B198"/>
    <mergeCell ref="C196:C198"/>
    <mergeCell ref="B199:B201"/>
    <mergeCell ref="C199:C201"/>
    <mergeCell ref="B202:B204"/>
    <mergeCell ref="C202:C204"/>
    <mergeCell ref="A190:A192"/>
    <mergeCell ref="A196:A198"/>
    <mergeCell ref="A193:A195"/>
    <mergeCell ref="A231:F231"/>
    <mergeCell ref="D211:D213"/>
    <mergeCell ref="C211:C213"/>
    <mergeCell ref="A205:A207"/>
    <mergeCell ref="B205:B207"/>
    <mergeCell ref="C205:C207"/>
    <mergeCell ref="D205:D207"/>
    <mergeCell ref="A208:A210"/>
    <mergeCell ref="B208:B210"/>
    <mergeCell ref="C208:C210"/>
    <mergeCell ref="D208:D210"/>
    <mergeCell ref="A211:A213"/>
    <mergeCell ref="B211:B213"/>
    <mergeCell ref="D220:D222"/>
    <mergeCell ref="C220:C222"/>
    <mergeCell ref="B220:B222"/>
    <mergeCell ref="A220:A222"/>
    <mergeCell ref="A217:A219"/>
    <mergeCell ref="B217:B219"/>
    <mergeCell ref="C217:C219"/>
    <mergeCell ref="D217:D219"/>
    <mergeCell ref="D214:D216"/>
    <mergeCell ref="C214:C216"/>
    <mergeCell ref="B214:B216"/>
  </mergeCells>
  <conditionalFormatting sqref="D217 D214 D190:D211 D220 D187">
    <cfRule type="containsText" dxfId="29" priority="62" operator="containsText" text="COBRO">
      <formula>NOT(ISERROR(SEARCH("COBRO",D187)))</formula>
    </cfRule>
  </conditionalFormatting>
  <conditionalFormatting sqref="D217 D214 D190:D211 D220 D187">
    <cfRule type="containsText" dxfId="28" priority="61" operator="containsText" text="NO COBRO">
      <formula>NOT(ISERROR(SEARCH("NO COBRO",D187)))</formula>
    </cfRule>
  </conditionalFormatting>
  <conditionalFormatting sqref="R133">
    <cfRule type="containsText" dxfId="27" priority="7" operator="containsText" text="COBRO">
      <formula>NOT(ISERROR(SEARCH("COBRO",R133)))</formula>
    </cfRule>
  </conditionalFormatting>
  <conditionalFormatting sqref="Q134:Q140">
    <cfRule type="containsText" dxfId="26" priority="23" operator="containsText" text="COBRO">
      <formula>NOT(ISERROR(SEARCH("COBRO",Q134)))</formula>
    </cfRule>
  </conditionalFormatting>
  <conditionalFormatting sqref="Q134:Q140">
    <cfRule type="containsText" dxfId="25" priority="24" operator="containsText" text="NO COBRO">
      <formula>NOT(ISERROR(SEARCH("NO COBRO",Q134)))</formula>
    </cfRule>
  </conditionalFormatting>
  <conditionalFormatting sqref="L133">
    <cfRule type="containsText" dxfId="24" priority="21" operator="containsText" text="COBRO">
      <formula>NOT(ISERROR(SEARCH("COBRO",L133)))</formula>
    </cfRule>
  </conditionalFormatting>
  <conditionalFormatting sqref="L133">
    <cfRule type="containsText" dxfId="23" priority="22" operator="containsText" text="NO COBRO">
      <formula>NOT(ISERROR(SEARCH("NO COBRO",L133)))</formula>
    </cfRule>
  </conditionalFormatting>
  <conditionalFormatting sqref="M133">
    <cfRule type="containsText" dxfId="22" priority="19" operator="containsText" text="COBRO">
      <formula>NOT(ISERROR(SEARCH("COBRO",M133)))</formula>
    </cfRule>
  </conditionalFormatting>
  <conditionalFormatting sqref="M133">
    <cfRule type="containsText" dxfId="21" priority="20" operator="containsText" text="NO COBRO">
      <formula>NOT(ISERROR(SEARCH("NO COBRO",M133)))</formula>
    </cfRule>
  </conditionalFormatting>
  <conditionalFormatting sqref="N133">
    <cfRule type="containsText" dxfId="20" priority="17" operator="containsText" text="COBRO">
      <formula>NOT(ISERROR(SEARCH("COBRO",N133)))</formula>
    </cfRule>
  </conditionalFormatting>
  <conditionalFormatting sqref="N133">
    <cfRule type="containsText" dxfId="19" priority="18" operator="containsText" text="NO COBRO">
      <formula>NOT(ISERROR(SEARCH("NO COBRO",N133)))</formula>
    </cfRule>
  </conditionalFormatting>
  <conditionalFormatting sqref="O133">
    <cfRule type="containsText" dxfId="18" priority="15" operator="containsText" text="COBRO">
      <formula>NOT(ISERROR(SEARCH("COBRO",O133)))</formula>
    </cfRule>
  </conditionalFormatting>
  <conditionalFormatting sqref="O133">
    <cfRule type="containsText" dxfId="17" priority="16" operator="containsText" text="NO COBRO">
      <formula>NOT(ISERROR(SEARCH("NO COBRO",O133)))</formula>
    </cfRule>
  </conditionalFormatting>
  <conditionalFormatting sqref="P133">
    <cfRule type="containsText" dxfId="16" priority="13" operator="containsText" text="COBRO">
      <formula>NOT(ISERROR(SEARCH("COBRO",P133)))</formula>
    </cfRule>
  </conditionalFormatting>
  <conditionalFormatting sqref="P133">
    <cfRule type="containsText" dxfId="15" priority="14" operator="containsText" text="NO COBRO">
      <formula>NOT(ISERROR(SEARCH("NO COBRO",P133)))</formula>
    </cfRule>
  </conditionalFormatting>
  <conditionalFormatting sqref="Q133">
    <cfRule type="containsText" dxfId="14" priority="11" operator="containsText" text="COBRO">
      <formula>NOT(ISERROR(SEARCH("COBRO",Q133)))</formula>
    </cfRule>
  </conditionalFormatting>
  <conditionalFormatting sqref="Q133">
    <cfRule type="containsText" dxfId="13" priority="12" operator="containsText" text="NO COBRO">
      <formula>NOT(ISERROR(SEARCH("NO COBRO",Q133)))</formula>
    </cfRule>
  </conditionalFormatting>
  <conditionalFormatting sqref="R134:R140">
    <cfRule type="containsText" dxfId="12" priority="9" operator="containsText" text="COBRO">
      <formula>NOT(ISERROR(SEARCH("COBRO",R134)))</formula>
    </cfRule>
  </conditionalFormatting>
  <conditionalFormatting sqref="R134:R140">
    <cfRule type="containsText" dxfId="11" priority="10" operator="containsText" text="NO COBRO">
      <formula>NOT(ISERROR(SEARCH("NO COBRO",R134)))</formula>
    </cfRule>
  </conditionalFormatting>
  <conditionalFormatting sqref="R133">
    <cfRule type="containsText" dxfId="10" priority="8" operator="containsText" text="NO COBRO">
      <formula>NOT(ISERROR(SEARCH("NO COBRO",R133)))</formula>
    </cfRule>
  </conditionalFormatting>
  <conditionalFormatting sqref="Q141:R141">
    <cfRule type="containsText" dxfId="9" priority="5" operator="containsText" text="COBRO">
      <formula>NOT(ISERROR(SEARCH("COBRO",Q141)))</formula>
    </cfRule>
  </conditionalFormatting>
  <conditionalFormatting sqref="Q141:R141">
    <cfRule type="containsText" dxfId="8" priority="6" operator="containsText" text="NO COBRO">
      <formula>NOT(ISERROR(SEARCH("NO COBRO",Q141)))</formula>
    </cfRule>
  </conditionalFormatting>
  <conditionalFormatting sqref="Q142:R185">
    <cfRule type="containsText" dxfId="7" priority="3" operator="containsText" text="COBRO">
      <formula>NOT(ISERROR(SEARCH("COBRO",Q142)))</formula>
    </cfRule>
  </conditionalFormatting>
  <conditionalFormatting sqref="Q142:R185">
    <cfRule type="containsText" dxfId="6" priority="4" operator="containsText" text="NO COBRO">
      <formula>NOT(ISERROR(SEARCH("NO COBRO",Q142)))</formula>
    </cfRule>
  </conditionalFormatting>
  <conditionalFormatting sqref="R186">
    <cfRule type="containsText" dxfId="5" priority="1" operator="containsText" text="COBRO">
      <formula>NOT(ISERROR(SEARCH("COBRO",R186)))</formula>
    </cfRule>
  </conditionalFormatting>
  <conditionalFormatting sqref="R186">
    <cfRule type="containsText" dxfId="4" priority="2" operator="containsText" text="NO COBRO">
      <formula>NOT(ISERROR(SEARCH("NO COBRO",R186)))</formula>
    </cfRule>
  </conditionalFormatting>
  <printOptions horizontalCentered="1"/>
  <pageMargins left="0.16" right="0.16" top="0.21" bottom="0.47" header="0.15748031496062992" footer="0.16"/>
  <pageSetup paperSize="5" scale="42" fitToHeight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14"/>
  <sheetViews>
    <sheetView workbookViewId="0">
      <selection activeCell="E16" sqref="E16"/>
    </sheetView>
  </sheetViews>
  <sheetFormatPr baseColWidth="10" defaultRowHeight="15" x14ac:dyDescent="0.25"/>
  <cols>
    <col min="2" max="2" width="11.42578125" style="46"/>
    <col min="17" max="17" width="11.42578125" style="47"/>
    <col min="18" max="18" width="11.42578125" style="48"/>
    <col min="21" max="22" width="11.42578125" style="49"/>
  </cols>
  <sheetData>
    <row r="1" spans="1:22" x14ac:dyDescent="0.25">
      <c r="A1" t="s">
        <v>126</v>
      </c>
    </row>
    <row r="5" spans="1:22" ht="15" customHeight="1" x14ac:dyDescent="0.25">
      <c r="A5" s="155" t="s">
        <v>127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</row>
    <row r="6" spans="1:22" ht="15" customHeight="1" x14ac:dyDescent="0.25">
      <c r="A6" s="155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</row>
    <row r="7" spans="1:22" ht="21" x14ac:dyDescent="0.25">
      <c r="A7" s="50"/>
      <c r="B7" s="50"/>
      <c r="C7" s="51"/>
      <c r="D7" s="51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2"/>
      <c r="R7" s="50"/>
      <c r="S7" s="50"/>
      <c r="T7" s="50"/>
    </row>
    <row r="8" spans="1:22" s="53" customFormat="1" x14ac:dyDescent="0.2">
      <c r="B8" s="54" t="s">
        <v>128</v>
      </c>
      <c r="C8" s="55"/>
      <c r="D8" s="56" t="s">
        <v>129</v>
      </c>
      <c r="E8" s="55"/>
      <c r="Q8" s="57"/>
      <c r="R8" s="58"/>
      <c r="U8" s="59"/>
      <c r="V8" s="59"/>
    </row>
    <row r="9" spans="1:22" s="53" customFormat="1" x14ac:dyDescent="0.2">
      <c r="B9" s="54" t="s">
        <v>130</v>
      </c>
      <c r="C9" s="55"/>
      <c r="D9" s="56" t="s">
        <v>131</v>
      </c>
      <c r="E9" s="55"/>
      <c r="Q9" s="57"/>
      <c r="R9" s="58"/>
      <c r="U9" s="59"/>
      <c r="V9" s="59"/>
    </row>
    <row r="10" spans="1:22" s="53" customFormat="1" x14ac:dyDescent="0.2">
      <c r="B10" s="54" t="s">
        <v>132</v>
      </c>
      <c r="C10" s="55"/>
      <c r="D10" s="56" t="s">
        <v>133</v>
      </c>
      <c r="E10" s="55"/>
      <c r="Q10" s="57"/>
      <c r="R10" s="58"/>
      <c r="U10" s="59"/>
      <c r="V10" s="59"/>
    </row>
    <row r="11" spans="1:22" s="53" customFormat="1" x14ac:dyDescent="0.2">
      <c r="B11" s="60"/>
      <c r="C11" s="60"/>
      <c r="D11" s="60"/>
      <c r="Q11" s="57"/>
      <c r="R11" s="58"/>
      <c r="U11" s="59"/>
      <c r="V11" s="59"/>
    </row>
    <row r="12" spans="1:22" ht="15" customHeight="1" x14ac:dyDescent="0.25">
      <c r="A12" s="156" t="s">
        <v>134</v>
      </c>
      <c r="B12" s="157" t="s">
        <v>135</v>
      </c>
      <c r="C12" s="156" t="s">
        <v>136</v>
      </c>
      <c r="D12" s="156" t="s">
        <v>137</v>
      </c>
      <c r="E12" s="156" t="s">
        <v>0</v>
      </c>
      <c r="F12" s="156" t="s">
        <v>1</v>
      </c>
      <c r="G12" s="156" t="s">
        <v>2</v>
      </c>
      <c r="H12" s="156" t="s">
        <v>3</v>
      </c>
      <c r="I12" s="156" t="s">
        <v>4</v>
      </c>
      <c r="J12" s="156" t="s">
        <v>5</v>
      </c>
      <c r="K12" s="156" t="s">
        <v>6</v>
      </c>
      <c r="L12" s="156" t="s">
        <v>7</v>
      </c>
      <c r="M12" s="156" t="s">
        <v>138</v>
      </c>
      <c r="N12" s="156" t="s">
        <v>9</v>
      </c>
      <c r="O12" s="156" t="s">
        <v>10</v>
      </c>
      <c r="P12" s="156" t="s">
        <v>11</v>
      </c>
      <c r="Q12" s="158" t="s">
        <v>139</v>
      </c>
      <c r="R12" s="159" t="s">
        <v>140</v>
      </c>
      <c r="S12" s="160" t="s">
        <v>141</v>
      </c>
      <c r="T12" s="156" t="s">
        <v>142</v>
      </c>
    </row>
    <row r="13" spans="1:22" x14ac:dyDescent="0.25">
      <c r="A13" s="161"/>
      <c r="B13" s="162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3"/>
      <c r="R13" s="164"/>
      <c r="S13" s="165"/>
      <c r="T13" s="161"/>
    </row>
    <row r="14" spans="1:22" s="2" customFormat="1" ht="45" x14ac:dyDescent="0.25">
      <c r="A14" s="61">
        <v>1</v>
      </c>
      <c r="B14" s="10">
        <v>2195253</v>
      </c>
      <c r="C14" s="28" t="s">
        <v>48</v>
      </c>
      <c r="D14" s="62" t="s">
        <v>143</v>
      </c>
      <c r="E14" s="31">
        <v>250000</v>
      </c>
      <c r="F14" s="44">
        <v>250000</v>
      </c>
      <c r="G14" s="44">
        <v>250000</v>
      </c>
      <c r="H14" s="44">
        <v>250000</v>
      </c>
      <c r="I14" s="44">
        <v>250000</v>
      </c>
      <c r="J14" s="44">
        <v>250000</v>
      </c>
      <c r="K14" s="31">
        <v>250000</v>
      </c>
      <c r="L14" s="44">
        <v>250000</v>
      </c>
      <c r="M14" s="44">
        <v>250000</v>
      </c>
      <c r="N14" s="31">
        <v>250000</v>
      </c>
      <c r="O14" s="31">
        <v>250000</v>
      </c>
      <c r="P14" s="45">
        <v>250000</v>
      </c>
      <c r="Q14" s="63">
        <f>SUM(E14:P14)</f>
        <v>3000000</v>
      </c>
      <c r="R14" s="64"/>
      <c r="S14" s="65">
        <f>(Q14/12)-R14</f>
        <v>250000</v>
      </c>
      <c r="T14" s="66"/>
      <c r="U14" s="67"/>
      <c r="V14" s="68"/>
    </row>
    <row r="15" spans="1:22" s="2" customFormat="1" ht="33.75" x14ac:dyDescent="0.25">
      <c r="A15" s="61">
        <v>2</v>
      </c>
      <c r="B15" s="29">
        <v>1247058</v>
      </c>
      <c r="C15" s="30" t="s">
        <v>49</v>
      </c>
      <c r="D15" s="62" t="s">
        <v>144</v>
      </c>
      <c r="E15" s="31">
        <v>0</v>
      </c>
      <c r="F15" s="44">
        <v>250000</v>
      </c>
      <c r="G15" s="44">
        <v>250000</v>
      </c>
      <c r="H15" s="44">
        <v>250000</v>
      </c>
      <c r="I15" s="44">
        <v>250000</v>
      </c>
      <c r="J15" s="44">
        <v>250000</v>
      </c>
      <c r="K15" s="31">
        <v>250000</v>
      </c>
      <c r="L15" s="44">
        <v>250000</v>
      </c>
      <c r="M15" s="44">
        <v>250000</v>
      </c>
      <c r="N15" s="31">
        <v>250000</v>
      </c>
      <c r="O15" s="31">
        <v>250000</v>
      </c>
      <c r="P15" s="45">
        <v>250000</v>
      </c>
      <c r="Q15" s="63">
        <f t="shared" ref="Q15:Q78" si="0">SUM(E15:P15)</f>
        <v>2750000</v>
      </c>
      <c r="R15" s="64"/>
      <c r="S15" s="65">
        <f t="shared" ref="S15:S78" si="1">(Q15/12)-R15</f>
        <v>229166.66666666666</v>
      </c>
      <c r="T15" s="66"/>
      <c r="U15" s="67"/>
      <c r="V15" s="68"/>
    </row>
    <row r="16" spans="1:22" s="2" customFormat="1" ht="33.75" x14ac:dyDescent="0.25">
      <c r="A16" s="61">
        <v>3</v>
      </c>
      <c r="B16" s="29">
        <v>674207</v>
      </c>
      <c r="C16" s="30" t="s">
        <v>50</v>
      </c>
      <c r="D16" s="62" t="s">
        <v>145</v>
      </c>
      <c r="E16" s="31">
        <v>0</v>
      </c>
      <c r="F16" s="44">
        <v>0</v>
      </c>
      <c r="G16" s="44">
        <v>250000</v>
      </c>
      <c r="H16" s="44">
        <v>250000</v>
      </c>
      <c r="I16" s="44">
        <v>250000</v>
      </c>
      <c r="J16" s="44">
        <v>250000</v>
      </c>
      <c r="K16" s="31">
        <v>250000</v>
      </c>
      <c r="L16" s="44">
        <v>250000</v>
      </c>
      <c r="M16" s="44">
        <v>250000</v>
      </c>
      <c r="N16" s="31">
        <v>250000</v>
      </c>
      <c r="O16" s="31">
        <v>250000</v>
      </c>
      <c r="P16" s="45">
        <v>250000</v>
      </c>
      <c r="Q16" s="63">
        <f t="shared" si="0"/>
        <v>2500000</v>
      </c>
      <c r="R16" s="64"/>
      <c r="S16" s="65">
        <f t="shared" si="1"/>
        <v>208333.33333333334</v>
      </c>
      <c r="T16" s="66"/>
      <c r="U16" s="67"/>
      <c r="V16" s="68"/>
    </row>
    <row r="17" spans="1:22" s="2" customFormat="1" ht="33.75" x14ac:dyDescent="0.25">
      <c r="A17" s="61">
        <v>4</v>
      </c>
      <c r="B17" s="29">
        <v>4047847</v>
      </c>
      <c r="C17" s="30" t="s">
        <v>51</v>
      </c>
      <c r="D17" s="62" t="s">
        <v>146</v>
      </c>
      <c r="E17" s="31">
        <v>600000</v>
      </c>
      <c r="F17" s="31">
        <v>600000</v>
      </c>
      <c r="G17" s="31">
        <v>600000</v>
      </c>
      <c r="H17" s="44">
        <v>900000</v>
      </c>
      <c r="I17" s="44">
        <v>900000</v>
      </c>
      <c r="J17" s="44">
        <v>900000</v>
      </c>
      <c r="K17" s="31">
        <v>360000</v>
      </c>
      <c r="L17" s="44">
        <v>0</v>
      </c>
      <c r="M17" s="31">
        <v>900000</v>
      </c>
      <c r="N17" s="31">
        <v>900000</v>
      </c>
      <c r="O17" s="31">
        <v>900000</v>
      </c>
      <c r="P17" s="45">
        <v>900000</v>
      </c>
      <c r="Q17" s="63">
        <f t="shared" si="0"/>
        <v>8460000</v>
      </c>
      <c r="R17" s="64"/>
      <c r="S17" s="65">
        <f t="shared" si="1"/>
        <v>705000</v>
      </c>
      <c r="T17" s="66"/>
      <c r="U17" s="67"/>
      <c r="V17" s="68"/>
    </row>
    <row r="18" spans="1:22" s="2" customFormat="1" ht="45" x14ac:dyDescent="0.25">
      <c r="A18" s="61">
        <v>5</v>
      </c>
      <c r="B18" s="29">
        <v>4342942</v>
      </c>
      <c r="C18" s="30" t="s">
        <v>52</v>
      </c>
      <c r="D18" s="62" t="s">
        <v>147</v>
      </c>
      <c r="E18" s="31">
        <v>650000</v>
      </c>
      <c r="F18" s="31">
        <f>650000+350000</f>
        <v>1000000</v>
      </c>
      <c r="G18" s="31">
        <v>1000000</v>
      </c>
      <c r="H18" s="44">
        <v>1000000</v>
      </c>
      <c r="I18" s="44">
        <v>1000000</v>
      </c>
      <c r="J18" s="44">
        <v>1000000</v>
      </c>
      <c r="K18" s="31">
        <v>1000000</v>
      </c>
      <c r="L18" s="44">
        <v>1000000</v>
      </c>
      <c r="M18" s="44">
        <v>1000000</v>
      </c>
      <c r="N18" s="31">
        <v>1000000</v>
      </c>
      <c r="O18" s="31">
        <v>1000000</v>
      </c>
      <c r="P18" s="45">
        <v>1000000</v>
      </c>
      <c r="Q18" s="63">
        <f t="shared" si="0"/>
        <v>11650000</v>
      </c>
      <c r="R18" s="64"/>
      <c r="S18" s="65">
        <f t="shared" si="1"/>
        <v>970833.33333333337</v>
      </c>
      <c r="T18" s="66"/>
      <c r="U18" s="67"/>
      <c r="V18" s="68"/>
    </row>
    <row r="19" spans="1:22" s="2" customFormat="1" ht="33.75" x14ac:dyDescent="0.25">
      <c r="A19" s="61">
        <v>6</v>
      </c>
      <c r="B19" s="29">
        <v>1825838</v>
      </c>
      <c r="C19" s="30" t="s">
        <v>53</v>
      </c>
      <c r="D19" s="62" t="s">
        <v>148</v>
      </c>
      <c r="E19" s="31">
        <v>650000</v>
      </c>
      <c r="F19" s="31">
        <f>650000+350000</f>
        <v>1000000</v>
      </c>
      <c r="G19" s="31">
        <v>1000000</v>
      </c>
      <c r="H19" s="31">
        <v>1000000</v>
      </c>
      <c r="I19" s="44">
        <v>1000000</v>
      </c>
      <c r="J19" s="44">
        <v>1000000</v>
      </c>
      <c r="K19" s="31">
        <v>1000000</v>
      </c>
      <c r="L19" s="44">
        <v>1000000</v>
      </c>
      <c r="M19" s="44">
        <v>1000000</v>
      </c>
      <c r="N19" s="31">
        <v>1000000</v>
      </c>
      <c r="O19" s="31">
        <v>1000000</v>
      </c>
      <c r="P19" s="45">
        <v>1000000</v>
      </c>
      <c r="Q19" s="63">
        <f t="shared" si="0"/>
        <v>11650000</v>
      </c>
      <c r="R19" s="64"/>
      <c r="S19" s="65">
        <f t="shared" si="1"/>
        <v>970833.33333333337</v>
      </c>
      <c r="T19" s="66"/>
      <c r="U19" s="67"/>
      <c r="V19" s="68"/>
    </row>
    <row r="20" spans="1:22" s="2" customFormat="1" ht="45" x14ac:dyDescent="0.25">
      <c r="A20" s="61">
        <v>7</v>
      </c>
      <c r="B20" s="11">
        <v>4854405</v>
      </c>
      <c r="C20" s="30" t="s">
        <v>54</v>
      </c>
      <c r="D20" s="62" t="s">
        <v>149</v>
      </c>
      <c r="E20" s="31">
        <v>800000</v>
      </c>
      <c r="F20" s="31">
        <v>800000</v>
      </c>
      <c r="G20" s="31">
        <v>800000</v>
      </c>
      <c r="H20" s="31">
        <v>800000</v>
      </c>
      <c r="I20" s="44">
        <v>800000</v>
      </c>
      <c r="J20" s="44">
        <v>800000</v>
      </c>
      <c r="K20" s="31">
        <v>800000</v>
      </c>
      <c r="L20" s="44">
        <v>800000</v>
      </c>
      <c r="M20" s="44">
        <v>800000</v>
      </c>
      <c r="N20" s="31">
        <v>800000</v>
      </c>
      <c r="O20" s="31">
        <v>800000</v>
      </c>
      <c r="P20" s="45">
        <v>800000</v>
      </c>
      <c r="Q20" s="63">
        <f t="shared" si="0"/>
        <v>9600000</v>
      </c>
      <c r="R20" s="64"/>
      <c r="S20" s="65">
        <f t="shared" si="1"/>
        <v>800000</v>
      </c>
      <c r="T20" s="66"/>
      <c r="U20" s="67"/>
      <c r="V20" s="68"/>
    </row>
    <row r="21" spans="1:22" s="2" customFormat="1" ht="45" x14ac:dyDescent="0.25">
      <c r="A21" s="61">
        <v>8</v>
      </c>
      <c r="B21" s="29">
        <v>1622628</v>
      </c>
      <c r="C21" s="30" t="s">
        <v>55</v>
      </c>
      <c r="D21" s="62" t="s">
        <v>150</v>
      </c>
      <c r="E21" s="31">
        <v>800000</v>
      </c>
      <c r="F21" s="44">
        <v>800000</v>
      </c>
      <c r="G21" s="31">
        <v>800000</v>
      </c>
      <c r="H21" s="31">
        <v>800000</v>
      </c>
      <c r="I21" s="44">
        <v>800000</v>
      </c>
      <c r="J21" s="44">
        <v>800000</v>
      </c>
      <c r="K21" s="31">
        <v>800000</v>
      </c>
      <c r="L21" s="44">
        <v>800000</v>
      </c>
      <c r="M21" s="44">
        <v>800000</v>
      </c>
      <c r="N21" s="31">
        <v>800000</v>
      </c>
      <c r="O21" s="31">
        <v>800000</v>
      </c>
      <c r="P21" s="45">
        <v>800000</v>
      </c>
      <c r="Q21" s="63">
        <f t="shared" si="0"/>
        <v>9600000</v>
      </c>
      <c r="R21" s="64"/>
      <c r="S21" s="65">
        <f t="shared" si="1"/>
        <v>800000</v>
      </c>
      <c r="T21" s="66"/>
      <c r="U21" s="67"/>
      <c r="V21" s="68"/>
    </row>
    <row r="22" spans="1:22" s="2" customFormat="1" ht="45" x14ac:dyDescent="0.25">
      <c r="A22" s="61">
        <v>9</v>
      </c>
      <c r="B22" s="29">
        <v>3647154</v>
      </c>
      <c r="C22" s="30" t="s">
        <v>56</v>
      </c>
      <c r="D22" s="62" t="s">
        <v>151</v>
      </c>
      <c r="E22" s="31">
        <v>800000</v>
      </c>
      <c r="F22" s="44">
        <v>800000</v>
      </c>
      <c r="G22" s="31">
        <v>800000</v>
      </c>
      <c r="H22" s="31">
        <v>800000</v>
      </c>
      <c r="I22" s="44">
        <v>800000</v>
      </c>
      <c r="J22" s="44">
        <v>800000</v>
      </c>
      <c r="K22" s="31">
        <v>800000</v>
      </c>
      <c r="L22" s="44">
        <v>800000</v>
      </c>
      <c r="M22" s="44">
        <v>800000</v>
      </c>
      <c r="N22" s="31">
        <v>800000</v>
      </c>
      <c r="O22" s="31">
        <v>800000</v>
      </c>
      <c r="P22" s="45">
        <v>800000</v>
      </c>
      <c r="Q22" s="63">
        <f t="shared" si="0"/>
        <v>9600000</v>
      </c>
      <c r="R22" s="64"/>
      <c r="S22" s="65">
        <f t="shared" si="1"/>
        <v>800000</v>
      </c>
      <c r="T22" s="66"/>
      <c r="U22" s="67"/>
      <c r="V22" s="68"/>
    </row>
    <row r="23" spans="1:22" s="2" customFormat="1" ht="45" x14ac:dyDescent="0.25">
      <c r="A23" s="61">
        <v>10</v>
      </c>
      <c r="B23" s="29">
        <v>4497976</v>
      </c>
      <c r="C23" s="30" t="s">
        <v>57</v>
      </c>
      <c r="D23" s="62" t="s">
        <v>152</v>
      </c>
      <c r="E23" s="31">
        <v>900000</v>
      </c>
      <c r="F23" s="44">
        <v>900000</v>
      </c>
      <c r="G23" s="31">
        <v>900000</v>
      </c>
      <c r="H23" s="44">
        <v>900000</v>
      </c>
      <c r="I23" s="31">
        <v>900000</v>
      </c>
      <c r="J23" s="44">
        <v>900000</v>
      </c>
      <c r="K23" s="31">
        <v>360000</v>
      </c>
      <c r="L23" s="44">
        <v>0</v>
      </c>
      <c r="M23" s="44">
        <v>900000</v>
      </c>
      <c r="N23" s="31">
        <v>900000</v>
      </c>
      <c r="O23" s="31">
        <v>900000</v>
      </c>
      <c r="P23" s="45">
        <v>900000</v>
      </c>
      <c r="Q23" s="63">
        <f t="shared" si="0"/>
        <v>9360000</v>
      </c>
      <c r="R23" s="64"/>
      <c r="S23" s="65">
        <f t="shared" si="1"/>
        <v>780000</v>
      </c>
      <c r="T23" s="66"/>
      <c r="U23" s="67"/>
      <c r="V23" s="68"/>
    </row>
    <row r="24" spans="1:22" s="2" customFormat="1" ht="45" x14ac:dyDescent="0.25">
      <c r="A24" s="61">
        <v>11</v>
      </c>
      <c r="B24" s="11">
        <v>5150504</v>
      </c>
      <c r="C24" s="30" t="s">
        <v>58</v>
      </c>
      <c r="D24" s="62" t="s">
        <v>153</v>
      </c>
      <c r="E24" s="31">
        <v>900000</v>
      </c>
      <c r="F24" s="44">
        <v>900000</v>
      </c>
      <c r="G24" s="44">
        <v>900000</v>
      </c>
      <c r="H24" s="44">
        <v>900000</v>
      </c>
      <c r="I24" s="44">
        <v>900000</v>
      </c>
      <c r="J24" s="44">
        <v>900000</v>
      </c>
      <c r="K24" s="31">
        <v>900000</v>
      </c>
      <c r="L24" s="44">
        <v>900000</v>
      </c>
      <c r="M24" s="44">
        <v>900000</v>
      </c>
      <c r="N24" s="31">
        <v>900000</v>
      </c>
      <c r="O24" s="31">
        <v>900000</v>
      </c>
      <c r="P24" s="45">
        <v>900000</v>
      </c>
      <c r="Q24" s="63">
        <f t="shared" si="0"/>
        <v>10800000</v>
      </c>
      <c r="R24" s="64"/>
      <c r="S24" s="65">
        <f t="shared" si="1"/>
        <v>900000</v>
      </c>
      <c r="T24" s="66"/>
      <c r="U24" s="67"/>
      <c r="V24" s="68"/>
    </row>
    <row r="25" spans="1:22" s="2" customFormat="1" ht="45" x14ac:dyDescent="0.25">
      <c r="A25" s="61">
        <v>12</v>
      </c>
      <c r="B25" s="29">
        <v>5107522</v>
      </c>
      <c r="C25" s="30" t="s">
        <v>59</v>
      </c>
      <c r="D25" s="62" t="s">
        <v>154</v>
      </c>
      <c r="E25" s="31">
        <v>900000</v>
      </c>
      <c r="F25" s="44">
        <v>900000</v>
      </c>
      <c r="G25" s="44">
        <v>900000</v>
      </c>
      <c r="H25" s="44">
        <v>900000</v>
      </c>
      <c r="I25" s="44">
        <v>900000</v>
      </c>
      <c r="J25" s="44">
        <v>900000</v>
      </c>
      <c r="K25" s="31">
        <v>360000</v>
      </c>
      <c r="L25" s="44">
        <v>0</v>
      </c>
      <c r="M25" s="44">
        <v>900000</v>
      </c>
      <c r="N25" s="31">
        <v>900000</v>
      </c>
      <c r="O25" s="31">
        <v>900000</v>
      </c>
      <c r="P25" s="45">
        <v>900000</v>
      </c>
      <c r="Q25" s="63">
        <f t="shared" si="0"/>
        <v>9360000</v>
      </c>
      <c r="R25" s="64"/>
      <c r="S25" s="65">
        <f t="shared" si="1"/>
        <v>780000</v>
      </c>
      <c r="T25" s="66"/>
      <c r="U25" s="67"/>
      <c r="V25" s="68"/>
    </row>
    <row r="26" spans="1:22" s="2" customFormat="1" ht="33.75" x14ac:dyDescent="0.25">
      <c r="A26" s="61">
        <v>13</v>
      </c>
      <c r="B26" s="29">
        <v>4153152</v>
      </c>
      <c r="C26" s="30" t="s">
        <v>60</v>
      </c>
      <c r="D26" s="62" t="s">
        <v>155</v>
      </c>
      <c r="E26" s="31">
        <v>900000</v>
      </c>
      <c r="F26" s="44">
        <v>900000</v>
      </c>
      <c r="G26" s="44">
        <v>900000</v>
      </c>
      <c r="H26" s="44">
        <v>900000</v>
      </c>
      <c r="I26" s="44">
        <v>900000</v>
      </c>
      <c r="J26" s="44">
        <v>900000</v>
      </c>
      <c r="K26" s="31">
        <v>360000</v>
      </c>
      <c r="L26" s="44">
        <v>0</v>
      </c>
      <c r="M26" s="44">
        <v>900000</v>
      </c>
      <c r="N26" s="31">
        <v>900000</v>
      </c>
      <c r="O26" s="31">
        <v>900000</v>
      </c>
      <c r="P26" s="45">
        <v>900000</v>
      </c>
      <c r="Q26" s="63">
        <f t="shared" si="0"/>
        <v>9360000</v>
      </c>
      <c r="R26" s="64"/>
      <c r="S26" s="65">
        <f t="shared" si="1"/>
        <v>780000</v>
      </c>
      <c r="T26" s="66"/>
      <c r="U26" s="67"/>
      <c r="V26" s="68"/>
    </row>
    <row r="27" spans="1:22" s="2" customFormat="1" ht="45" x14ac:dyDescent="0.25">
      <c r="A27" s="61">
        <v>14</v>
      </c>
      <c r="B27" s="11">
        <v>5839447</v>
      </c>
      <c r="C27" s="30" t="s">
        <v>61</v>
      </c>
      <c r="D27" s="62" t="s">
        <v>156</v>
      </c>
      <c r="E27" s="31">
        <v>900000</v>
      </c>
      <c r="F27" s="44">
        <v>900000</v>
      </c>
      <c r="G27" s="44">
        <v>900000</v>
      </c>
      <c r="H27" s="44">
        <v>900000</v>
      </c>
      <c r="I27" s="44">
        <v>900000</v>
      </c>
      <c r="J27" s="44">
        <v>900000</v>
      </c>
      <c r="K27" s="31">
        <v>360000</v>
      </c>
      <c r="L27" s="44">
        <v>0</v>
      </c>
      <c r="M27" s="44">
        <v>900000</v>
      </c>
      <c r="N27" s="31">
        <v>900000</v>
      </c>
      <c r="O27" s="31">
        <v>900000</v>
      </c>
      <c r="P27" s="45">
        <v>900000</v>
      </c>
      <c r="Q27" s="63">
        <f t="shared" si="0"/>
        <v>9360000</v>
      </c>
      <c r="R27" s="64"/>
      <c r="S27" s="65">
        <f t="shared" si="1"/>
        <v>780000</v>
      </c>
      <c r="T27" s="66"/>
      <c r="U27" s="67"/>
      <c r="V27" s="68"/>
    </row>
    <row r="28" spans="1:22" s="2" customFormat="1" ht="22.5" x14ac:dyDescent="0.25">
      <c r="A28" s="61">
        <v>15</v>
      </c>
      <c r="B28" s="11">
        <v>5710249</v>
      </c>
      <c r="C28" s="30" t="s">
        <v>62</v>
      </c>
      <c r="D28" s="62" t="s">
        <v>156</v>
      </c>
      <c r="E28" s="31">
        <v>900000</v>
      </c>
      <c r="F28" s="44">
        <v>900000</v>
      </c>
      <c r="G28" s="44">
        <v>900000</v>
      </c>
      <c r="H28" s="44">
        <v>900000</v>
      </c>
      <c r="I28" s="44">
        <v>900000</v>
      </c>
      <c r="J28" s="44">
        <v>900000</v>
      </c>
      <c r="K28" s="31">
        <v>360000</v>
      </c>
      <c r="L28" s="44">
        <v>0</v>
      </c>
      <c r="M28" s="44">
        <v>900000</v>
      </c>
      <c r="N28" s="31">
        <v>900000</v>
      </c>
      <c r="O28" s="31">
        <v>900000</v>
      </c>
      <c r="P28" s="45">
        <v>900000</v>
      </c>
      <c r="Q28" s="63">
        <f t="shared" si="0"/>
        <v>9360000</v>
      </c>
      <c r="R28" s="64"/>
      <c r="S28" s="65">
        <f t="shared" si="1"/>
        <v>780000</v>
      </c>
      <c r="T28" s="66"/>
      <c r="U28" s="67"/>
      <c r="V28" s="68"/>
    </row>
    <row r="29" spans="1:22" s="2" customFormat="1" ht="45" x14ac:dyDescent="0.25">
      <c r="A29" s="61">
        <v>16</v>
      </c>
      <c r="B29" s="29">
        <v>5542075</v>
      </c>
      <c r="C29" s="30" t="s">
        <v>63</v>
      </c>
      <c r="D29" s="62" t="s">
        <v>157</v>
      </c>
      <c r="E29" s="31">
        <v>900000</v>
      </c>
      <c r="F29" s="44">
        <v>900000</v>
      </c>
      <c r="G29" s="44">
        <v>900000</v>
      </c>
      <c r="H29" s="44">
        <v>900000</v>
      </c>
      <c r="I29" s="44">
        <v>900000</v>
      </c>
      <c r="J29" s="44">
        <v>900000</v>
      </c>
      <c r="K29" s="31">
        <v>360000</v>
      </c>
      <c r="L29" s="44">
        <v>0</v>
      </c>
      <c r="M29" s="44">
        <v>0</v>
      </c>
      <c r="N29" s="31">
        <v>630000</v>
      </c>
      <c r="O29" s="31">
        <v>900000</v>
      </c>
      <c r="P29" s="45">
        <v>900000</v>
      </c>
      <c r="Q29" s="63">
        <f t="shared" si="0"/>
        <v>8190000</v>
      </c>
      <c r="R29" s="64"/>
      <c r="S29" s="65">
        <f t="shared" si="1"/>
        <v>682500</v>
      </c>
      <c r="T29" s="66"/>
      <c r="U29" s="67"/>
      <c r="V29" s="68"/>
    </row>
    <row r="30" spans="1:22" s="2" customFormat="1" ht="45" x14ac:dyDescent="0.25">
      <c r="A30" s="61">
        <v>17</v>
      </c>
      <c r="B30" s="11">
        <v>3727802</v>
      </c>
      <c r="C30" s="30" t="s">
        <v>64</v>
      </c>
      <c r="D30" s="62" t="s">
        <v>158</v>
      </c>
      <c r="E30" s="31">
        <v>510000</v>
      </c>
      <c r="F30" s="31">
        <v>900000</v>
      </c>
      <c r="G30" s="44">
        <v>900000</v>
      </c>
      <c r="H30" s="44">
        <v>900000</v>
      </c>
      <c r="I30" s="44">
        <v>900000</v>
      </c>
      <c r="J30" s="44">
        <v>900000</v>
      </c>
      <c r="K30" s="31">
        <v>360000</v>
      </c>
      <c r="L30" s="44">
        <v>0</v>
      </c>
      <c r="M30" s="44">
        <v>900000</v>
      </c>
      <c r="N30" s="31">
        <v>900000</v>
      </c>
      <c r="O30" s="31">
        <v>900000</v>
      </c>
      <c r="P30" s="45">
        <v>900000</v>
      </c>
      <c r="Q30" s="63">
        <f t="shared" si="0"/>
        <v>8970000</v>
      </c>
      <c r="R30" s="64"/>
      <c r="S30" s="65">
        <f t="shared" si="1"/>
        <v>747500</v>
      </c>
      <c r="T30" s="66"/>
      <c r="U30" s="67"/>
      <c r="V30" s="68"/>
    </row>
    <row r="31" spans="1:22" s="2" customFormat="1" ht="33.75" x14ac:dyDescent="0.25">
      <c r="A31" s="61">
        <v>18</v>
      </c>
      <c r="B31" s="29">
        <v>4571522</v>
      </c>
      <c r="C31" s="30" t="s">
        <v>65</v>
      </c>
      <c r="D31" s="62" t="s">
        <v>159</v>
      </c>
      <c r="E31" s="31">
        <v>900000</v>
      </c>
      <c r="F31" s="44">
        <v>900000</v>
      </c>
      <c r="G31" s="44">
        <v>900000</v>
      </c>
      <c r="H31" s="44">
        <v>900000</v>
      </c>
      <c r="I31" s="44">
        <v>900000</v>
      </c>
      <c r="J31" s="44">
        <v>900000</v>
      </c>
      <c r="K31" s="31">
        <v>900000</v>
      </c>
      <c r="L31" s="44">
        <v>900000</v>
      </c>
      <c r="M31" s="44">
        <v>900000</v>
      </c>
      <c r="N31" s="31">
        <v>900000</v>
      </c>
      <c r="O31" s="31">
        <v>900000</v>
      </c>
      <c r="P31" s="45">
        <v>900000</v>
      </c>
      <c r="Q31" s="63">
        <f t="shared" si="0"/>
        <v>10800000</v>
      </c>
      <c r="R31" s="64"/>
      <c r="S31" s="65">
        <f t="shared" si="1"/>
        <v>900000</v>
      </c>
      <c r="T31" s="66"/>
      <c r="U31" s="67"/>
      <c r="V31" s="68"/>
    </row>
    <row r="32" spans="1:22" s="2" customFormat="1" ht="33.75" x14ac:dyDescent="0.25">
      <c r="A32" s="61">
        <v>19</v>
      </c>
      <c r="B32" s="11">
        <v>5329700</v>
      </c>
      <c r="C32" s="30" t="s">
        <v>66</v>
      </c>
      <c r="D32" s="62" t="s">
        <v>156</v>
      </c>
      <c r="E32" s="31">
        <v>900000</v>
      </c>
      <c r="F32" s="44">
        <v>900000</v>
      </c>
      <c r="G32" s="44">
        <v>900000</v>
      </c>
      <c r="H32" s="44">
        <v>900000</v>
      </c>
      <c r="I32" s="44">
        <v>900000</v>
      </c>
      <c r="J32" s="44">
        <v>900000</v>
      </c>
      <c r="K32" s="31">
        <v>900000</v>
      </c>
      <c r="L32" s="44">
        <v>0</v>
      </c>
      <c r="M32" s="44">
        <v>900000</v>
      </c>
      <c r="N32" s="31">
        <v>900000</v>
      </c>
      <c r="O32" s="31">
        <v>900000</v>
      </c>
      <c r="P32" s="45">
        <v>900000</v>
      </c>
      <c r="Q32" s="63">
        <f t="shared" si="0"/>
        <v>9900000</v>
      </c>
      <c r="R32" s="64"/>
      <c r="S32" s="65">
        <f t="shared" si="1"/>
        <v>825000</v>
      </c>
      <c r="T32" s="66"/>
      <c r="U32" s="67"/>
      <c r="V32" s="68"/>
    </row>
    <row r="33" spans="1:22" s="2" customFormat="1" ht="45" x14ac:dyDescent="0.25">
      <c r="A33" s="61">
        <v>20</v>
      </c>
      <c r="B33" s="29">
        <v>3650527</v>
      </c>
      <c r="C33" s="30" t="s">
        <v>67</v>
      </c>
      <c r="D33" s="62" t="s">
        <v>160</v>
      </c>
      <c r="E33" s="31">
        <v>900000</v>
      </c>
      <c r="F33" s="44">
        <v>900000</v>
      </c>
      <c r="G33" s="31">
        <v>900000</v>
      </c>
      <c r="H33" s="31">
        <v>900000</v>
      </c>
      <c r="I33" s="31">
        <v>900000</v>
      </c>
      <c r="J33" s="44">
        <v>900000</v>
      </c>
      <c r="K33" s="45">
        <v>360000</v>
      </c>
      <c r="L33" s="44">
        <v>0</v>
      </c>
      <c r="M33" s="44">
        <v>0</v>
      </c>
      <c r="N33" s="31">
        <v>630000</v>
      </c>
      <c r="O33" s="31">
        <v>900000</v>
      </c>
      <c r="P33" s="45">
        <v>900000</v>
      </c>
      <c r="Q33" s="63">
        <f t="shared" si="0"/>
        <v>8190000</v>
      </c>
      <c r="R33" s="64"/>
      <c r="S33" s="65">
        <f t="shared" si="1"/>
        <v>682500</v>
      </c>
      <c r="T33" s="66"/>
      <c r="U33" s="67"/>
      <c r="V33" s="68"/>
    </row>
    <row r="34" spans="1:22" s="2" customFormat="1" ht="45" x14ac:dyDescent="0.25">
      <c r="A34" s="61">
        <v>21</v>
      </c>
      <c r="B34" s="31">
        <v>5458114</v>
      </c>
      <c r="C34" s="30" t="s">
        <v>68</v>
      </c>
      <c r="D34" s="62" t="s">
        <v>161</v>
      </c>
      <c r="E34" s="44">
        <v>0</v>
      </c>
      <c r="F34" s="44">
        <v>0</v>
      </c>
      <c r="G34" s="69">
        <v>0</v>
      </c>
      <c r="H34" s="69">
        <v>0</v>
      </c>
      <c r="I34" s="69">
        <v>900000</v>
      </c>
      <c r="J34" s="69">
        <v>900000</v>
      </c>
      <c r="K34" s="31">
        <v>360000</v>
      </c>
      <c r="L34" s="44">
        <v>0</v>
      </c>
      <c r="M34" s="44">
        <v>900000</v>
      </c>
      <c r="N34" s="31">
        <v>900000</v>
      </c>
      <c r="O34" s="31">
        <v>900000</v>
      </c>
      <c r="P34" s="45">
        <v>900000</v>
      </c>
      <c r="Q34" s="63">
        <f t="shared" si="0"/>
        <v>5760000</v>
      </c>
      <c r="R34" s="70"/>
      <c r="S34" s="65">
        <f t="shared" si="1"/>
        <v>480000</v>
      </c>
      <c r="T34" s="66"/>
      <c r="U34" s="67"/>
      <c r="V34" s="68"/>
    </row>
    <row r="35" spans="1:22" s="2" customFormat="1" ht="45" x14ac:dyDescent="0.25">
      <c r="A35" s="61">
        <v>22</v>
      </c>
      <c r="B35" s="31">
        <v>5758616</v>
      </c>
      <c r="C35" s="30" t="s">
        <v>69</v>
      </c>
      <c r="D35" s="62" t="s">
        <v>154</v>
      </c>
      <c r="E35" s="44">
        <v>0</v>
      </c>
      <c r="F35" s="44">
        <v>0</v>
      </c>
      <c r="G35" s="71">
        <v>480000</v>
      </c>
      <c r="H35" s="69">
        <v>900000</v>
      </c>
      <c r="I35" s="69">
        <v>900000</v>
      </c>
      <c r="J35" s="69">
        <v>900000</v>
      </c>
      <c r="K35" s="31">
        <v>900000</v>
      </c>
      <c r="L35" s="44">
        <v>900000</v>
      </c>
      <c r="M35" s="44">
        <v>0</v>
      </c>
      <c r="N35" s="31">
        <v>0</v>
      </c>
      <c r="O35" s="31">
        <v>0</v>
      </c>
      <c r="P35" s="72">
        <v>600000</v>
      </c>
      <c r="Q35" s="63">
        <f t="shared" si="0"/>
        <v>5580000</v>
      </c>
      <c r="R35" s="70"/>
      <c r="S35" s="65">
        <f t="shared" si="1"/>
        <v>465000</v>
      </c>
      <c r="T35" s="66"/>
      <c r="U35" s="67"/>
      <c r="V35" s="68"/>
    </row>
    <row r="36" spans="1:22" s="2" customFormat="1" ht="33.75" x14ac:dyDescent="0.25">
      <c r="A36" s="61">
        <v>23</v>
      </c>
      <c r="B36" s="29">
        <v>3018275</v>
      </c>
      <c r="C36" s="30" t="s">
        <v>70</v>
      </c>
      <c r="D36" s="62" t="s">
        <v>162</v>
      </c>
      <c r="E36" s="31">
        <v>1000000</v>
      </c>
      <c r="F36" s="44">
        <v>1000000</v>
      </c>
      <c r="G36" s="44">
        <v>1000000</v>
      </c>
      <c r="H36" s="44">
        <v>1000000</v>
      </c>
      <c r="I36" s="44">
        <v>1000000</v>
      </c>
      <c r="J36" s="44">
        <v>1000000</v>
      </c>
      <c r="K36" s="31">
        <v>1665000</v>
      </c>
      <c r="L36" s="31">
        <v>1395000</v>
      </c>
      <c r="M36" s="31">
        <v>1350000</v>
      </c>
      <c r="N36" s="31">
        <v>1620000</v>
      </c>
      <c r="O36" s="31">
        <v>1350000</v>
      </c>
      <c r="P36" s="45">
        <f>45000*26</f>
        <v>1170000</v>
      </c>
      <c r="Q36" s="63">
        <f t="shared" si="0"/>
        <v>14550000</v>
      </c>
      <c r="R36" s="64"/>
      <c r="S36" s="65">
        <f t="shared" si="1"/>
        <v>1212500</v>
      </c>
      <c r="T36" s="66"/>
      <c r="U36" s="67"/>
      <c r="V36" s="68"/>
    </row>
    <row r="37" spans="1:22" s="2" customFormat="1" ht="33.75" x14ac:dyDescent="0.25">
      <c r="A37" s="61">
        <v>24</v>
      </c>
      <c r="B37" s="29">
        <v>4539928</v>
      </c>
      <c r="C37" s="30" t="s">
        <v>71</v>
      </c>
      <c r="D37" s="62" t="s">
        <v>155</v>
      </c>
      <c r="E37" s="31">
        <v>1000000</v>
      </c>
      <c r="F37" s="44">
        <v>1000000</v>
      </c>
      <c r="G37" s="44">
        <v>1000000</v>
      </c>
      <c r="H37" s="44">
        <v>1000000</v>
      </c>
      <c r="I37" s="44">
        <v>1000000</v>
      </c>
      <c r="J37" s="44">
        <v>1000000</v>
      </c>
      <c r="K37" s="31">
        <v>1000000</v>
      </c>
      <c r="L37" s="44">
        <v>1000000</v>
      </c>
      <c r="M37" s="44">
        <v>1000000</v>
      </c>
      <c r="N37" s="31">
        <v>1000000</v>
      </c>
      <c r="O37" s="31">
        <v>1000000</v>
      </c>
      <c r="P37" s="45">
        <v>1000000</v>
      </c>
      <c r="Q37" s="63">
        <f t="shared" si="0"/>
        <v>12000000</v>
      </c>
      <c r="R37" s="64"/>
      <c r="S37" s="65">
        <f t="shared" si="1"/>
        <v>1000000</v>
      </c>
      <c r="T37" s="66"/>
      <c r="U37" s="67"/>
      <c r="V37" s="68"/>
    </row>
    <row r="38" spans="1:22" s="2" customFormat="1" ht="33.75" x14ac:dyDescent="0.25">
      <c r="A38" s="61">
        <v>25</v>
      </c>
      <c r="B38" s="11">
        <v>2350924</v>
      </c>
      <c r="C38" s="30" t="s">
        <v>72</v>
      </c>
      <c r="D38" s="62" t="s">
        <v>163</v>
      </c>
      <c r="E38" s="31">
        <v>433333.33333333337</v>
      </c>
      <c r="F38" s="44">
        <v>1000000</v>
      </c>
      <c r="G38" s="44">
        <v>1000000</v>
      </c>
      <c r="H38" s="44">
        <v>1000000</v>
      </c>
      <c r="I38" s="44">
        <v>1000000</v>
      </c>
      <c r="J38" s="44">
        <v>1000000</v>
      </c>
      <c r="K38" s="31">
        <v>1000000</v>
      </c>
      <c r="L38" s="44">
        <v>1000000</v>
      </c>
      <c r="M38" s="44">
        <v>1000000</v>
      </c>
      <c r="N38" s="31">
        <v>1000000</v>
      </c>
      <c r="O38" s="31">
        <v>1000000</v>
      </c>
      <c r="P38" s="45">
        <v>1000000</v>
      </c>
      <c r="Q38" s="63">
        <f t="shared" si="0"/>
        <v>11433333.333333334</v>
      </c>
      <c r="R38" s="64"/>
      <c r="S38" s="65">
        <f t="shared" si="1"/>
        <v>952777.77777777787</v>
      </c>
      <c r="T38" s="66"/>
      <c r="U38" s="67"/>
      <c r="V38" s="68"/>
    </row>
    <row r="39" spans="1:22" s="2" customFormat="1" ht="45" x14ac:dyDescent="0.25">
      <c r="A39" s="61">
        <v>26</v>
      </c>
      <c r="B39" s="29">
        <v>3411258</v>
      </c>
      <c r="C39" s="30" t="s">
        <v>73</v>
      </c>
      <c r="D39" s="62" t="s">
        <v>164</v>
      </c>
      <c r="E39" s="44">
        <v>1000000</v>
      </c>
      <c r="F39" s="44">
        <v>1000000</v>
      </c>
      <c r="G39" s="44">
        <v>1000000</v>
      </c>
      <c r="H39" s="44">
        <v>1000000</v>
      </c>
      <c r="I39" s="44">
        <v>1000000</v>
      </c>
      <c r="J39" s="44">
        <v>1000000</v>
      </c>
      <c r="K39" s="31">
        <v>1000000</v>
      </c>
      <c r="L39" s="44">
        <v>1000000</v>
      </c>
      <c r="M39" s="44">
        <v>1000000</v>
      </c>
      <c r="N39" s="31">
        <v>1000000</v>
      </c>
      <c r="O39" s="31">
        <v>1000000</v>
      </c>
      <c r="P39" s="45">
        <v>1000000</v>
      </c>
      <c r="Q39" s="63">
        <f t="shared" si="0"/>
        <v>12000000</v>
      </c>
      <c r="R39" s="64"/>
      <c r="S39" s="65">
        <f t="shared" si="1"/>
        <v>1000000</v>
      </c>
      <c r="T39" s="66"/>
      <c r="U39" s="67"/>
      <c r="V39" s="68"/>
    </row>
    <row r="40" spans="1:22" s="2" customFormat="1" ht="45" x14ac:dyDescent="0.25">
      <c r="A40" s="61">
        <v>27</v>
      </c>
      <c r="B40" s="29">
        <v>781764</v>
      </c>
      <c r="C40" s="30" t="s">
        <v>74</v>
      </c>
      <c r="D40" s="62" t="s">
        <v>165</v>
      </c>
      <c r="E40" s="31">
        <v>1000000</v>
      </c>
      <c r="F40" s="44">
        <v>1000000</v>
      </c>
      <c r="G40" s="44">
        <v>1000000</v>
      </c>
      <c r="H40" s="44">
        <v>1000000</v>
      </c>
      <c r="I40" s="44">
        <v>1000000</v>
      </c>
      <c r="J40" s="44">
        <v>1000000</v>
      </c>
      <c r="K40" s="31">
        <v>1000000</v>
      </c>
      <c r="L40" s="44">
        <v>1200000</v>
      </c>
      <c r="M40" s="44">
        <v>1200000</v>
      </c>
      <c r="N40" s="31">
        <v>1200000</v>
      </c>
      <c r="O40" s="31">
        <v>1200000</v>
      </c>
      <c r="P40" s="45">
        <v>1200000</v>
      </c>
      <c r="Q40" s="63">
        <f t="shared" si="0"/>
        <v>13000000</v>
      </c>
      <c r="R40" s="64"/>
      <c r="S40" s="65">
        <f t="shared" si="1"/>
        <v>1083333.3333333333</v>
      </c>
      <c r="T40" s="66"/>
      <c r="U40" s="67"/>
      <c r="V40" s="68"/>
    </row>
    <row r="41" spans="1:22" s="2" customFormat="1" ht="33.75" x14ac:dyDescent="0.25">
      <c r="A41" s="61">
        <v>28</v>
      </c>
      <c r="B41" s="29">
        <v>902609</v>
      </c>
      <c r="C41" s="30" t="s">
        <v>75</v>
      </c>
      <c r="D41" s="62" t="s">
        <v>156</v>
      </c>
      <c r="E41" s="31">
        <v>1000000</v>
      </c>
      <c r="F41" s="44">
        <v>1000000</v>
      </c>
      <c r="G41" s="44">
        <v>1000000</v>
      </c>
      <c r="H41" s="44">
        <v>1000000</v>
      </c>
      <c r="I41" s="44">
        <v>1000000</v>
      </c>
      <c r="J41" s="31">
        <v>1000000</v>
      </c>
      <c r="K41" s="31">
        <v>1000000</v>
      </c>
      <c r="L41" s="44">
        <v>1000000</v>
      </c>
      <c r="M41" s="44">
        <v>1000000</v>
      </c>
      <c r="N41" s="31">
        <v>1000000</v>
      </c>
      <c r="O41" s="31">
        <v>0</v>
      </c>
      <c r="P41" s="72">
        <v>666667</v>
      </c>
      <c r="Q41" s="63">
        <f t="shared" si="0"/>
        <v>10666667</v>
      </c>
      <c r="R41" s="64"/>
      <c r="S41" s="65">
        <f t="shared" si="1"/>
        <v>888888.91666666663</v>
      </c>
      <c r="T41" s="66"/>
      <c r="U41" s="67"/>
      <c r="V41" s="68"/>
    </row>
    <row r="42" spans="1:22" s="2" customFormat="1" ht="33.75" x14ac:dyDescent="0.25">
      <c r="A42" s="61">
        <v>29</v>
      </c>
      <c r="B42" s="29">
        <v>1009762</v>
      </c>
      <c r="C42" s="30" t="s">
        <v>76</v>
      </c>
      <c r="D42" s="62" t="s">
        <v>166</v>
      </c>
      <c r="E42" s="31">
        <v>1000000</v>
      </c>
      <c r="F42" s="44">
        <v>1000000</v>
      </c>
      <c r="G42" s="44">
        <v>1000000</v>
      </c>
      <c r="H42" s="44">
        <v>1000000</v>
      </c>
      <c r="I42" s="44">
        <v>1000000</v>
      </c>
      <c r="J42" s="44">
        <v>1000000</v>
      </c>
      <c r="K42" s="31">
        <v>1000000</v>
      </c>
      <c r="L42" s="44">
        <v>1000000</v>
      </c>
      <c r="M42" s="44">
        <v>0</v>
      </c>
      <c r="N42" s="31">
        <v>0</v>
      </c>
      <c r="O42" s="31">
        <v>866666.66666666674</v>
      </c>
      <c r="P42" s="44">
        <v>1000000</v>
      </c>
      <c r="Q42" s="63">
        <f t="shared" si="0"/>
        <v>9866666.666666666</v>
      </c>
      <c r="R42" s="64"/>
      <c r="S42" s="65">
        <f t="shared" si="1"/>
        <v>822222.22222222213</v>
      </c>
      <c r="T42" s="66"/>
      <c r="U42" s="67"/>
      <c r="V42" s="68"/>
    </row>
    <row r="43" spans="1:22" s="2" customFormat="1" ht="45" x14ac:dyDescent="0.25">
      <c r="A43" s="61">
        <v>30</v>
      </c>
      <c r="B43" s="29">
        <v>5081227</v>
      </c>
      <c r="C43" s="30" t="s">
        <v>77</v>
      </c>
      <c r="D43" s="62" t="s">
        <v>167</v>
      </c>
      <c r="E43" s="31">
        <v>1000000</v>
      </c>
      <c r="F43" s="44">
        <v>1000000</v>
      </c>
      <c r="G43" s="44">
        <v>1000000</v>
      </c>
      <c r="H43" s="44">
        <v>1000000</v>
      </c>
      <c r="I43" s="44">
        <v>1000000</v>
      </c>
      <c r="J43" s="44">
        <v>1000000</v>
      </c>
      <c r="K43" s="31">
        <v>400000</v>
      </c>
      <c r="L43" s="44">
        <v>0</v>
      </c>
      <c r="M43" s="44">
        <v>0</v>
      </c>
      <c r="N43" s="31">
        <v>1000000</v>
      </c>
      <c r="O43" s="31">
        <v>1000000</v>
      </c>
      <c r="P43" s="45">
        <v>1000000</v>
      </c>
      <c r="Q43" s="63">
        <f t="shared" si="0"/>
        <v>9400000</v>
      </c>
      <c r="R43" s="64"/>
      <c r="S43" s="65">
        <f t="shared" si="1"/>
        <v>783333.33333333337</v>
      </c>
      <c r="T43" s="66"/>
      <c r="U43" s="67"/>
      <c r="V43" s="68"/>
    </row>
    <row r="44" spans="1:22" s="2" customFormat="1" ht="45" x14ac:dyDescent="0.25">
      <c r="A44" s="61">
        <v>31</v>
      </c>
      <c r="B44" s="11">
        <v>4505075</v>
      </c>
      <c r="C44" s="30" t="s">
        <v>78</v>
      </c>
      <c r="D44" s="62" t="s">
        <v>168</v>
      </c>
      <c r="E44" s="31">
        <v>1000000</v>
      </c>
      <c r="F44" s="44">
        <v>1000000</v>
      </c>
      <c r="G44" s="44">
        <v>1000000</v>
      </c>
      <c r="H44" s="44">
        <v>1000000</v>
      </c>
      <c r="I44" s="44">
        <v>1000000</v>
      </c>
      <c r="J44" s="44">
        <v>1000000</v>
      </c>
      <c r="K44" s="31">
        <v>1000000</v>
      </c>
      <c r="L44" s="44">
        <v>1000000</v>
      </c>
      <c r="M44" s="44">
        <v>1000000</v>
      </c>
      <c r="N44" s="31">
        <v>1000000</v>
      </c>
      <c r="O44" s="31">
        <v>1000000</v>
      </c>
      <c r="P44" s="45">
        <v>1000000</v>
      </c>
      <c r="Q44" s="63">
        <f t="shared" si="0"/>
        <v>12000000</v>
      </c>
      <c r="R44" s="64"/>
      <c r="S44" s="65">
        <f t="shared" si="1"/>
        <v>1000000</v>
      </c>
      <c r="T44" s="66"/>
      <c r="U44" s="67"/>
      <c r="V44" s="68"/>
    </row>
    <row r="45" spans="1:22" s="2" customFormat="1" ht="33.75" x14ac:dyDescent="0.25">
      <c r="A45" s="61">
        <v>32</v>
      </c>
      <c r="B45" s="29">
        <v>894956</v>
      </c>
      <c r="C45" s="30" t="s">
        <v>79</v>
      </c>
      <c r="D45" s="62" t="s">
        <v>166</v>
      </c>
      <c r="E45" s="31">
        <v>1000000</v>
      </c>
      <c r="F45" s="44">
        <v>1000000</v>
      </c>
      <c r="G45" s="44">
        <v>1000000</v>
      </c>
      <c r="H45" s="44">
        <v>1000000</v>
      </c>
      <c r="I45" s="44">
        <v>1000000</v>
      </c>
      <c r="J45" s="44">
        <v>1000000</v>
      </c>
      <c r="K45" s="31">
        <v>1000000</v>
      </c>
      <c r="L45" s="44">
        <v>1000000</v>
      </c>
      <c r="M45" s="44">
        <v>1000000</v>
      </c>
      <c r="N45" s="31">
        <v>1000000</v>
      </c>
      <c r="O45" s="31">
        <v>1000000</v>
      </c>
      <c r="P45" s="45">
        <v>1000000</v>
      </c>
      <c r="Q45" s="63">
        <f t="shared" si="0"/>
        <v>12000000</v>
      </c>
      <c r="R45" s="64"/>
      <c r="S45" s="65">
        <f t="shared" si="1"/>
        <v>1000000</v>
      </c>
      <c r="T45" s="66"/>
      <c r="U45" s="67"/>
      <c r="V45" s="68"/>
    </row>
    <row r="46" spans="1:22" s="2" customFormat="1" ht="45" x14ac:dyDescent="0.25">
      <c r="A46" s="61">
        <v>33</v>
      </c>
      <c r="B46" s="29">
        <v>2338413</v>
      </c>
      <c r="C46" s="30" t="s">
        <v>80</v>
      </c>
      <c r="D46" s="62" t="s">
        <v>169</v>
      </c>
      <c r="E46" s="31">
        <v>0</v>
      </c>
      <c r="F46" s="44">
        <v>1000000</v>
      </c>
      <c r="G46" s="44">
        <v>1000000</v>
      </c>
      <c r="H46" s="44">
        <v>1000000</v>
      </c>
      <c r="I46" s="44">
        <v>1000000</v>
      </c>
      <c r="J46" s="44">
        <v>1000000</v>
      </c>
      <c r="K46" s="31">
        <v>1000000</v>
      </c>
      <c r="L46" s="44">
        <v>1000000</v>
      </c>
      <c r="M46" s="44">
        <v>1000000</v>
      </c>
      <c r="N46" s="31">
        <v>1000000</v>
      </c>
      <c r="O46" s="31">
        <v>1000000</v>
      </c>
      <c r="P46" s="45">
        <v>1000000</v>
      </c>
      <c r="Q46" s="63">
        <f t="shared" si="0"/>
        <v>11000000</v>
      </c>
      <c r="R46" s="64"/>
      <c r="S46" s="65">
        <f t="shared" si="1"/>
        <v>916666.66666666663</v>
      </c>
      <c r="T46" s="66"/>
      <c r="U46" s="67"/>
      <c r="V46" s="68"/>
    </row>
    <row r="47" spans="1:22" s="2" customFormat="1" ht="45" x14ac:dyDescent="0.25">
      <c r="A47" s="61">
        <v>34</v>
      </c>
      <c r="B47" s="29">
        <v>2815330</v>
      </c>
      <c r="C47" s="30" t="s">
        <v>81</v>
      </c>
      <c r="D47" s="62" t="s">
        <v>170</v>
      </c>
      <c r="E47" s="31">
        <v>0</v>
      </c>
      <c r="F47" s="44">
        <v>1200000</v>
      </c>
      <c r="G47" s="44">
        <f>1200000+240000</f>
        <v>1440000</v>
      </c>
      <c r="H47" s="31">
        <v>1200000</v>
      </c>
      <c r="I47" s="44">
        <v>1200000</v>
      </c>
      <c r="J47" s="31">
        <v>1200000</v>
      </c>
      <c r="K47" s="31">
        <v>1200000</v>
      </c>
      <c r="L47" s="44">
        <v>1200000</v>
      </c>
      <c r="M47" s="31">
        <v>1200000</v>
      </c>
      <c r="N47" s="31">
        <v>1200000</v>
      </c>
      <c r="O47" s="31">
        <f>1200000+350000</f>
        <v>1550000</v>
      </c>
      <c r="P47" s="45">
        <v>1200000</v>
      </c>
      <c r="Q47" s="63">
        <f t="shared" si="0"/>
        <v>13790000</v>
      </c>
      <c r="R47" s="64"/>
      <c r="S47" s="65">
        <f t="shared" si="1"/>
        <v>1149166.6666666667</v>
      </c>
      <c r="T47" s="66"/>
      <c r="U47" s="67"/>
      <c r="V47" s="68"/>
    </row>
    <row r="48" spans="1:22" s="2" customFormat="1" ht="33.75" x14ac:dyDescent="0.25">
      <c r="A48" s="61">
        <v>35</v>
      </c>
      <c r="B48" s="29">
        <v>1248854</v>
      </c>
      <c r="C48" s="30" t="s">
        <v>82</v>
      </c>
      <c r="D48" s="62" t="s">
        <v>171</v>
      </c>
      <c r="E48" s="31">
        <v>1200000</v>
      </c>
      <c r="F48" s="44">
        <v>1200000</v>
      </c>
      <c r="G48" s="44">
        <v>1200000</v>
      </c>
      <c r="H48" s="44">
        <v>1200000</v>
      </c>
      <c r="I48" s="44">
        <v>1200000</v>
      </c>
      <c r="J48" s="44">
        <v>1200000</v>
      </c>
      <c r="K48" s="31">
        <v>1200000</v>
      </c>
      <c r="L48" s="44">
        <v>1200000</v>
      </c>
      <c r="M48" s="44">
        <v>1200000</v>
      </c>
      <c r="N48" s="31">
        <v>1200000</v>
      </c>
      <c r="O48" s="31">
        <v>1200000</v>
      </c>
      <c r="P48" s="45">
        <v>1200000</v>
      </c>
      <c r="Q48" s="63">
        <f t="shared" si="0"/>
        <v>14400000</v>
      </c>
      <c r="R48" s="64"/>
      <c r="S48" s="65">
        <f t="shared" si="1"/>
        <v>1200000</v>
      </c>
      <c r="T48" s="66"/>
      <c r="U48" s="67"/>
      <c r="V48" s="68"/>
    </row>
    <row r="49" spans="1:22" s="2" customFormat="1" ht="33.75" x14ac:dyDescent="0.25">
      <c r="A49" s="61">
        <v>36</v>
      </c>
      <c r="B49" s="29">
        <v>4436076</v>
      </c>
      <c r="C49" s="30" t="s">
        <v>83</v>
      </c>
      <c r="D49" s="62" t="s">
        <v>172</v>
      </c>
      <c r="E49" s="31">
        <v>1200000</v>
      </c>
      <c r="F49" s="44">
        <v>1200000</v>
      </c>
      <c r="G49" s="44">
        <v>1200000</v>
      </c>
      <c r="H49" s="44">
        <v>1200000</v>
      </c>
      <c r="I49" s="44">
        <v>1200000</v>
      </c>
      <c r="J49" s="44">
        <v>1200000</v>
      </c>
      <c r="K49" s="31">
        <v>1200000</v>
      </c>
      <c r="L49" s="44">
        <v>1200000</v>
      </c>
      <c r="M49" s="44">
        <v>1200000</v>
      </c>
      <c r="N49" s="31">
        <v>1200000</v>
      </c>
      <c r="O49" s="31">
        <v>1200000</v>
      </c>
      <c r="P49" s="45">
        <v>1200000</v>
      </c>
      <c r="Q49" s="63">
        <f t="shared" si="0"/>
        <v>14400000</v>
      </c>
      <c r="R49" s="64"/>
      <c r="S49" s="65">
        <f t="shared" si="1"/>
        <v>1200000</v>
      </c>
      <c r="T49" s="66"/>
      <c r="U49" s="67"/>
      <c r="V49" s="68"/>
    </row>
    <row r="50" spans="1:22" s="2" customFormat="1" ht="33.75" x14ac:dyDescent="0.25">
      <c r="A50" s="61">
        <v>37</v>
      </c>
      <c r="B50" s="11">
        <v>5335213</v>
      </c>
      <c r="C50" s="30" t="s">
        <v>84</v>
      </c>
      <c r="D50" s="62" t="s">
        <v>173</v>
      </c>
      <c r="E50" s="31">
        <v>1200000</v>
      </c>
      <c r="F50" s="44">
        <v>1200000</v>
      </c>
      <c r="G50" s="44">
        <v>1200000</v>
      </c>
      <c r="H50" s="44">
        <v>1200000</v>
      </c>
      <c r="I50" s="44">
        <v>1500000</v>
      </c>
      <c r="J50" s="44">
        <v>1500000</v>
      </c>
      <c r="K50" s="31">
        <v>1500000</v>
      </c>
      <c r="L50" s="44">
        <v>1500000</v>
      </c>
      <c r="M50" s="44">
        <v>1500000</v>
      </c>
      <c r="N50" s="31">
        <v>1500000</v>
      </c>
      <c r="O50" s="31">
        <v>1500000</v>
      </c>
      <c r="P50" s="45">
        <v>1500000</v>
      </c>
      <c r="Q50" s="63">
        <f t="shared" si="0"/>
        <v>16800000</v>
      </c>
      <c r="R50" s="64"/>
      <c r="S50" s="65">
        <f t="shared" si="1"/>
        <v>1400000</v>
      </c>
      <c r="T50" s="66"/>
      <c r="U50" s="67"/>
      <c r="V50" s="68"/>
    </row>
    <row r="51" spans="1:22" s="2" customFormat="1" ht="45" x14ac:dyDescent="0.25">
      <c r="A51" s="61">
        <v>38</v>
      </c>
      <c r="B51" s="29">
        <v>1244170</v>
      </c>
      <c r="C51" s="30" t="s">
        <v>85</v>
      </c>
      <c r="D51" s="62" t="s">
        <v>170</v>
      </c>
      <c r="E51" s="31">
        <v>1200000</v>
      </c>
      <c r="F51" s="44">
        <v>1200000</v>
      </c>
      <c r="G51" s="44">
        <f>1200000+240000</f>
        <v>1440000</v>
      </c>
      <c r="H51" s="44">
        <v>1200000</v>
      </c>
      <c r="I51" s="44">
        <v>1200000</v>
      </c>
      <c r="J51" s="44">
        <v>1200000</v>
      </c>
      <c r="K51" s="31">
        <v>1200000</v>
      </c>
      <c r="L51" s="44">
        <v>1200000</v>
      </c>
      <c r="M51" s="44">
        <v>1200000</v>
      </c>
      <c r="N51" s="31">
        <v>1200000</v>
      </c>
      <c r="O51" s="31">
        <f>1200000+350000</f>
        <v>1550000</v>
      </c>
      <c r="P51" s="45">
        <v>1200000</v>
      </c>
      <c r="Q51" s="63">
        <f t="shared" si="0"/>
        <v>14990000</v>
      </c>
      <c r="R51" s="64"/>
      <c r="S51" s="65">
        <f t="shared" si="1"/>
        <v>1249166.6666666667</v>
      </c>
      <c r="T51" s="66"/>
      <c r="U51" s="67"/>
      <c r="V51" s="68"/>
    </row>
    <row r="52" spans="1:22" s="2" customFormat="1" ht="18" x14ac:dyDescent="0.25">
      <c r="A52" s="61">
        <v>39</v>
      </c>
      <c r="B52" s="29">
        <v>1442118</v>
      </c>
      <c r="C52" s="32" t="s">
        <v>86</v>
      </c>
      <c r="D52" s="62" t="s">
        <v>174</v>
      </c>
      <c r="E52" s="31">
        <v>1200000</v>
      </c>
      <c r="F52" s="44">
        <f>1200000+240000</f>
        <v>1440000</v>
      </c>
      <c r="G52" s="44">
        <f>1200000+240000</f>
        <v>1440000</v>
      </c>
      <c r="H52" s="44">
        <v>1200000</v>
      </c>
      <c r="I52" s="44">
        <v>1200000</v>
      </c>
      <c r="J52" s="44">
        <v>1200000</v>
      </c>
      <c r="K52" s="31">
        <v>1200000</v>
      </c>
      <c r="L52" s="44">
        <v>1200000</v>
      </c>
      <c r="M52" s="44">
        <v>1200000</v>
      </c>
      <c r="N52" s="31">
        <v>1200000</v>
      </c>
      <c r="O52" s="31">
        <v>1200000</v>
      </c>
      <c r="P52" s="45">
        <v>1200000</v>
      </c>
      <c r="Q52" s="63">
        <f t="shared" si="0"/>
        <v>14880000</v>
      </c>
      <c r="R52" s="64">
        <v>600000</v>
      </c>
      <c r="S52" s="65">
        <f t="shared" si="1"/>
        <v>640000</v>
      </c>
      <c r="T52" s="66"/>
      <c r="U52" s="67"/>
      <c r="V52" s="68"/>
    </row>
    <row r="53" spans="1:22" s="2" customFormat="1" ht="18" x14ac:dyDescent="0.25">
      <c r="A53" s="61">
        <v>40</v>
      </c>
      <c r="B53" s="29">
        <v>3734980</v>
      </c>
      <c r="C53" s="32" t="s">
        <v>87</v>
      </c>
      <c r="D53" s="62" t="s">
        <v>175</v>
      </c>
      <c r="E53" s="31">
        <v>1200000</v>
      </c>
      <c r="F53" s="44">
        <v>1200000</v>
      </c>
      <c r="G53" s="44">
        <v>1200000</v>
      </c>
      <c r="H53" s="44">
        <v>1200000</v>
      </c>
      <c r="I53" s="44">
        <v>1200000</v>
      </c>
      <c r="J53" s="44">
        <v>1200000</v>
      </c>
      <c r="K53" s="31">
        <v>480000</v>
      </c>
      <c r="L53" s="44">
        <v>0</v>
      </c>
      <c r="M53" s="44">
        <v>1200000</v>
      </c>
      <c r="N53" s="31">
        <v>1200000</v>
      </c>
      <c r="O53" s="31">
        <v>1200000</v>
      </c>
      <c r="P53" s="45">
        <v>1200000</v>
      </c>
      <c r="Q53" s="63">
        <f t="shared" si="0"/>
        <v>12480000</v>
      </c>
      <c r="R53" s="64"/>
      <c r="S53" s="65">
        <f t="shared" si="1"/>
        <v>1040000</v>
      </c>
      <c r="T53" s="66"/>
      <c r="U53" s="67"/>
      <c r="V53" s="68"/>
    </row>
    <row r="54" spans="1:22" s="2" customFormat="1" ht="45" x14ac:dyDescent="0.25">
      <c r="A54" s="61">
        <v>41</v>
      </c>
      <c r="B54" s="29">
        <v>4649813</v>
      </c>
      <c r="C54" s="30" t="s">
        <v>88</v>
      </c>
      <c r="D54" s="62" t="s">
        <v>164</v>
      </c>
      <c r="E54" s="31">
        <v>1200000</v>
      </c>
      <c r="F54" s="44">
        <v>1200000</v>
      </c>
      <c r="G54" s="44">
        <v>1200000</v>
      </c>
      <c r="H54" s="44">
        <v>1200000</v>
      </c>
      <c r="I54" s="44">
        <v>1200000</v>
      </c>
      <c r="J54" s="44">
        <v>1200000</v>
      </c>
      <c r="K54" s="31">
        <v>1200000</v>
      </c>
      <c r="L54" s="44">
        <v>1200000</v>
      </c>
      <c r="M54" s="44">
        <v>1200000</v>
      </c>
      <c r="N54" s="31">
        <v>1200000</v>
      </c>
      <c r="O54" s="31">
        <v>1200000</v>
      </c>
      <c r="P54" s="45">
        <v>1200000</v>
      </c>
      <c r="Q54" s="63">
        <f t="shared" si="0"/>
        <v>14400000</v>
      </c>
      <c r="R54" s="64"/>
      <c r="S54" s="65">
        <f t="shared" si="1"/>
        <v>1200000</v>
      </c>
      <c r="T54" s="66"/>
      <c r="U54" s="67"/>
      <c r="V54" s="68"/>
    </row>
    <row r="55" spans="1:22" s="2" customFormat="1" ht="45" x14ac:dyDescent="0.25">
      <c r="A55" s="61">
        <v>42</v>
      </c>
      <c r="B55" s="29">
        <v>4644430</v>
      </c>
      <c r="C55" s="30" t="s">
        <v>89</v>
      </c>
      <c r="D55" s="62" t="s">
        <v>176</v>
      </c>
      <c r="E55" s="31">
        <v>1200000</v>
      </c>
      <c r="F55" s="44">
        <v>1200000</v>
      </c>
      <c r="G55" s="44">
        <v>1200000</v>
      </c>
      <c r="H55" s="44">
        <v>1200000</v>
      </c>
      <c r="I55" s="44">
        <v>1200000</v>
      </c>
      <c r="J55" s="44">
        <v>1200000</v>
      </c>
      <c r="K55" s="31">
        <v>1200000</v>
      </c>
      <c r="L55" s="44">
        <v>1200000</v>
      </c>
      <c r="M55" s="44">
        <v>1200000</v>
      </c>
      <c r="N55" s="31">
        <v>1200000</v>
      </c>
      <c r="O55" s="31">
        <v>1200000</v>
      </c>
      <c r="P55" s="45">
        <v>1200000</v>
      </c>
      <c r="Q55" s="63">
        <f t="shared" si="0"/>
        <v>14400000</v>
      </c>
      <c r="R55" s="64"/>
      <c r="S55" s="65">
        <f t="shared" si="1"/>
        <v>1200000</v>
      </c>
      <c r="T55" s="66"/>
      <c r="U55" s="67"/>
      <c r="V55" s="68"/>
    </row>
    <row r="56" spans="1:22" s="2" customFormat="1" ht="33.75" x14ac:dyDescent="0.25">
      <c r="A56" s="61">
        <v>43</v>
      </c>
      <c r="B56" s="11">
        <v>754913</v>
      </c>
      <c r="C56" s="30" t="s">
        <v>90</v>
      </c>
      <c r="D56" s="62" t="s">
        <v>153</v>
      </c>
      <c r="E56" s="31">
        <v>1200000</v>
      </c>
      <c r="F56" s="44">
        <v>1200000</v>
      </c>
      <c r="G56" s="44">
        <v>1200000</v>
      </c>
      <c r="H56" s="44">
        <v>1200000</v>
      </c>
      <c r="I56" s="44">
        <v>1200000</v>
      </c>
      <c r="J56" s="44">
        <v>1200000</v>
      </c>
      <c r="K56" s="31">
        <v>1200000</v>
      </c>
      <c r="L56" s="44">
        <v>1200000</v>
      </c>
      <c r="M56" s="44">
        <v>0</v>
      </c>
      <c r="N56" s="31">
        <v>0</v>
      </c>
      <c r="O56" s="31">
        <v>0</v>
      </c>
      <c r="P56" s="45">
        <v>1200000</v>
      </c>
      <c r="Q56" s="63">
        <f t="shared" si="0"/>
        <v>10800000</v>
      </c>
      <c r="R56" s="64"/>
      <c r="S56" s="65">
        <f t="shared" si="1"/>
        <v>900000</v>
      </c>
      <c r="T56" s="66"/>
      <c r="U56" s="67"/>
      <c r="V56" s="68"/>
    </row>
    <row r="57" spans="1:22" s="2" customFormat="1" ht="22.5" x14ac:dyDescent="0.25">
      <c r="A57" s="61">
        <v>44</v>
      </c>
      <c r="B57" s="29">
        <v>5009040</v>
      </c>
      <c r="C57" s="30" t="s">
        <v>91</v>
      </c>
      <c r="D57" s="62" t="s">
        <v>177</v>
      </c>
      <c r="E57" s="31">
        <v>800000</v>
      </c>
      <c r="F57" s="44">
        <v>1200000</v>
      </c>
      <c r="G57" s="44">
        <v>1200000</v>
      </c>
      <c r="H57" s="44">
        <v>1200000</v>
      </c>
      <c r="I57" s="44">
        <v>1200000</v>
      </c>
      <c r="J57" s="44">
        <v>1200000</v>
      </c>
      <c r="K57" s="31">
        <v>1200000</v>
      </c>
      <c r="L57" s="44">
        <v>1200000</v>
      </c>
      <c r="M57" s="31">
        <v>1200000</v>
      </c>
      <c r="N57" s="31">
        <v>1200000</v>
      </c>
      <c r="O57" s="31">
        <v>1200000</v>
      </c>
      <c r="P57" s="45">
        <v>1200000</v>
      </c>
      <c r="Q57" s="63">
        <f t="shared" si="0"/>
        <v>14000000</v>
      </c>
      <c r="R57" s="64"/>
      <c r="S57" s="65">
        <f t="shared" si="1"/>
        <v>1166666.6666666667</v>
      </c>
      <c r="T57" s="66"/>
      <c r="U57" s="67"/>
      <c r="V57" s="68"/>
    </row>
    <row r="58" spans="1:22" s="2" customFormat="1" ht="33.75" x14ac:dyDescent="0.25">
      <c r="A58" s="61">
        <v>45</v>
      </c>
      <c r="B58" s="29">
        <v>938060</v>
      </c>
      <c r="C58" s="30" t="s">
        <v>92</v>
      </c>
      <c r="D58" s="62" t="s">
        <v>156</v>
      </c>
      <c r="E58" s="31">
        <v>1200000</v>
      </c>
      <c r="F58" s="44">
        <v>1200000</v>
      </c>
      <c r="G58" s="44">
        <v>1200000</v>
      </c>
      <c r="H58" s="44">
        <v>1200000</v>
      </c>
      <c r="I58" s="44">
        <v>1200000</v>
      </c>
      <c r="J58" s="44">
        <v>1200000</v>
      </c>
      <c r="K58" s="31">
        <v>1260000</v>
      </c>
      <c r="L58" s="31">
        <v>1395000</v>
      </c>
      <c r="M58" s="31">
        <v>1395000</v>
      </c>
      <c r="N58" s="31">
        <v>1485000</v>
      </c>
      <c r="O58" s="31">
        <v>1395000</v>
      </c>
      <c r="P58" s="45">
        <f>45000*26</f>
        <v>1170000</v>
      </c>
      <c r="Q58" s="63">
        <f t="shared" si="0"/>
        <v>15300000</v>
      </c>
      <c r="R58" s="64"/>
      <c r="S58" s="65">
        <f t="shared" si="1"/>
        <v>1275000</v>
      </c>
      <c r="T58" s="66"/>
      <c r="U58" s="67"/>
      <c r="V58" s="68"/>
    </row>
    <row r="59" spans="1:22" s="2" customFormat="1" ht="33.75" x14ac:dyDescent="0.25">
      <c r="A59" s="61">
        <v>46</v>
      </c>
      <c r="B59" s="11">
        <v>4653830</v>
      </c>
      <c r="C59" s="30" t="s">
        <v>93</v>
      </c>
      <c r="D59" s="62" t="s">
        <v>178</v>
      </c>
      <c r="E59" s="31">
        <v>1200000</v>
      </c>
      <c r="F59" s="44">
        <v>1200000</v>
      </c>
      <c r="G59" s="44">
        <v>1200000</v>
      </c>
      <c r="H59" s="44">
        <v>1200000</v>
      </c>
      <c r="I59" s="44">
        <v>1200000</v>
      </c>
      <c r="J59" s="44">
        <v>1200000</v>
      </c>
      <c r="K59" s="31">
        <v>480000</v>
      </c>
      <c r="L59" s="44">
        <v>0</v>
      </c>
      <c r="M59" s="44">
        <v>1200000</v>
      </c>
      <c r="N59" s="31">
        <v>1200000</v>
      </c>
      <c r="O59" s="31">
        <v>1200000</v>
      </c>
      <c r="P59" s="45">
        <v>1200000</v>
      </c>
      <c r="Q59" s="63">
        <f t="shared" si="0"/>
        <v>12480000</v>
      </c>
      <c r="R59" s="64"/>
      <c r="S59" s="65">
        <f t="shared" si="1"/>
        <v>1040000</v>
      </c>
      <c r="T59" s="66"/>
      <c r="U59" s="67"/>
      <c r="V59" s="68"/>
    </row>
    <row r="60" spans="1:22" s="2" customFormat="1" ht="22.5" x14ac:dyDescent="0.25">
      <c r="A60" s="61">
        <v>47</v>
      </c>
      <c r="B60" s="11">
        <v>2628746</v>
      </c>
      <c r="C60" s="30" t="s">
        <v>94</v>
      </c>
      <c r="D60" s="62" t="s">
        <v>156</v>
      </c>
      <c r="E60" s="31">
        <v>1200000</v>
      </c>
      <c r="F60" s="44">
        <v>1200000</v>
      </c>
      <c r="G60" s="44">
        <v>1200000</v>
      </c>
      <c r="H60" s="44">
        <v>1200000</v>
      </c>
      <c r="I60" s="44">
        <v>1200000</v>
      </c>
      <c r="J60" s="44">
        <v>1200000</v>
      </c>
      <c r="K60" s="31">
        <v>1200000</v>
      </c>
      <c r="L60" s="44">
        <v>1200000</v>
      </c>
      <c r="M60" s="44">
        <v>1200000</v>
      </c>
      <c r="N60" s="31">
        <v>1200000</v>
      </c>
      <c r="O60" s="31">
        <v>1200000</v>
      </c>
      <c r="P60" s="45">
        <v>1200000</v>
      </c>
      <c r="Q60" s="63">
        <f t="shared" si="0"/>
        <v>14400000</v>
      </c>
      <c r="R60" s="64"/>
      <c r="S60" s="65">
        <f t="shared" si="1"/>
        <v>1200000</v>
      </c>
      <c r="T60" s="66"/>
      <c r="U60" s="67"/>
      <c r="V60" s="68"/>
    </row>
    <row r="61" spans="1:22" s="2" customFormat="1" ht="33.75" x14ac:dyDescent="0.25">
      <c r="A61" s="61">
        <v>48</v>
      </c>
      <c r="B61" s="33">
        <v>829682</v>
      </c>
      <c r="C61" s="34" t="s">
        <v>95</v>
      </c>
      <c r="D61" s="62" t="s">
        <v>179</v>
      </c>
      <c r="E61" s="31">
        <v>1200000</v>
      </c>
      <c r="F61" s="44">
        <v>1200000</v>
      </c>
      <c r="G61" s="44">
        <v>1200000</v>
      </c>
      <c r="H61" s="44">
        <v>1200000</v>
      </c>
      <c r="I61" s="44">
        <v>1200000</v>
      </c>
      <c r="J61" s="44">
        <v>1200000</v>
      </c>
      <c r="K61" s="31">
        <v>1200000</v>
      </c>
      <c r="L61" s="44">
        <v>1200000</v>
      </c>
      <c r="M61" s="44">
        <v>1200000</v>
      </c>
      <c r="N61" s="31">
        <v>1200000</v>
      </c>
      <c r="O61" s="31">
        <v>1200000</v>
      </c>
      <c r="P61" s="45">
        <v>1200000</v>
      </c>
      <c r="Q61" s="63">
        <f t="shared" si="0"/>
        <v>14400000</v>
      </c>
      <c r="R61" s="64"/>
      <c r="S61" s="65">
        <f t="shared" si="1"/>
        <v>1200000</v>
      </c>
      <c r="T61" s="66"/>
      <c r="U61" s="67"/>
      <c r="V61" s="68"/>
    </row>
    <row r="62" spans="1:22" s="2" customFormat="1" ht="22.5" x14ac:dyDescent="0.25">
      <c r="A62" s="61">
        <v>49</v>
      </c>
      <c r="B62" s="35">
        <v>1252574</v>
      </c>
      <c r="C62" s="34" t="s">
        <v>96</v>
      </c>
      <c r="D62" s="62" t="s">
        <v>180</v>
      </c>
      <c r="E62" s="31">
        <v>1200000</v>
      </c>
      <c r="F62" s="44">
        <v>1200000</v>
      </c>
      <c r="G62" s="31">
        <v>1200000</v>
      </c>
      <c r="H62" s="73">
        <v>1200000</v>
      </c>
      <c r="I62" s="44">
        <v>1200000</v>
      </c>
      <c r="J62" s="44">
        <v>1200000</v>
      </c>
      <c r="K62" s="31">
        <v>1200000</v>
      </c>
      <c r="L62" s="44">
        <v>1200000</v>
      </c>
      <c r="M62" s="44">
        <v>1200000</v>
      </c>
      <c r="N62" s="31">
        <v>1200000</v>
      </c>
      <c r="O62" s="31">
        <v>1200000</v>
      </c>
      <c r="P62" s="45">
        <v>1200000</v>
      </c>
      <c r="Q62" s="63">
        <f t="shared" si="0"/>
        <v>14400000</v>
      </c>
      <c r="R62" s="64"/>
      <c r="S62" s="65">
        <f t="shared" si="1"/>
        <v>1200000</v>
      </c>
      <c r="T62" s="66"/>
      <c r="U62" s="67"/>
      <c r="V62" s="68"/>
    </row>
    <row r="63" spans="1:22" s="2" customFormat="1" ht="45" x14ac:dyDescent="0.25">
      <c r="A63" s="61">
        <v>50</v>
      </c>
      <c r="B63" s="33">
        <v>1565264</v>
      </c>
      <c r="C63" s="34" t="s">
        <v>97</v>
      </c>
      <c r="D63" s="62" t="s">
        <v>177</v>
      </c>
      <c r="E63" s="44">
        <v>0</v>
      </c>
      <c r="F63" s="44">
        <v>0</v>
      </c>
      <c r="G63" s="69">
        <v>0</v>
      </c>
      <c r="H63" s="69">
        <v>0</v>
      </c>
      <c r="I63" s="69">
        <v>1200000</v>
      </c>
      <c r="J63" s="69">
        <v>1200000</v>
      </c>
      <c r="K63" s="71">
        <v>1200000</v>
      </c>
      <c r="L63" s="69">
        <v>1200000</v>
      </c>
      <c r="M63" s="69">
        <v>0</v>
      </c>
      <c r="N63" s="71">
        <v>0</v>
      </c>
      <c r="O63" s="71">
        <v>0</v>
      </c>
      <c r="P63" s="74">
        <v>1200000</v>
      </c>
      <c r="Q63" s="63">
        <f t="shared" si="0"/>
        <v>6000000</v>
      </c>
      <c r="R63" s="70"/>
      <c r="S63" s="65">
        <f t="shared" si="1"/>
        <v>500000</v>
      </c>
      <c r="T63" s="66"/>
      <c r="U63" s="67"/>
      <c r="V63" s="68"/>
    </row>
    <row r="64" spans="1:22" s="2" customFormat="1" ht="45" x14ac:dyDescent="0.25">
      <c r="A64" s="61">
        <v>51</v>
      </c>
      <c r="B64" s="31">
        <v>5107564</v>
      </c>
      <c r="C64" s="30" t="s">
        <v>98</v>
      </c>
      <c r="D64" s="62" t="s">
        <v>181</v>
      </c>
      <c r="E64" s="75">
        <v>0</v>
      </c>
      <c r="F64" s="69">
        <v>0</v>
      </c>
      <c r="G64" s="69">
        <v>0</v>
      </c>
      <c r="H64" s="69">
        <v>0</v>
      </c>
      <c r="I64" s="69">
        <v>0</v>
      </c>
      <c r="J64" s="69">
        <v>1200000</v>
      </c>
      <c r="K64" s="71">
        <v>1200000</v>
      </c>
      <c r="L64" s="69">
        <v>1200000</v>
      </c>
      <c r="M64" s="69">
        <v>1200000</v>
      </c>
      <c r="N64" s="71">
        <v>1200000</v>
      </c>
      <c r="O64" s="71">
        <v>1200000</v>
      </c>
      <c r="P64" s="74">
        <v>1200000</v>
      </c>
      <c r="Q64" s="63">
        <f t="shared" si="0"/>
        <v>8400000</v>
      </c>
      <c r="R64" s="70"/>
      <c r="S64" s="65">
        <f t="shared" si="1"/>
        <v>700000</v>
      </c>
      <c r="T64" s="66"/>
      <c r="U64" s="67"/>
      <c r="V64" s="68"/>
    </row>
    <row r="65" spans="1:22" s="2" customFormat="1" ht="45" x14ac:dyDescent="0.25">
      <c r="A65" s="61">
        <v>52</v>
      </c>
      <c r="B65" s="36">
        <v>3202639</v>
      </c>
      <c r="C65" s="34" t="s">
        <v>99</v>
      </c>
      <c r="D65" s="62" t="s">
        <v>177</v>
      </c>
      <c r="E65" s="31">
        <v>0</v>
      </c>
      <c r="F65" s="44">
        <v>0</v>
      </c>
      <c r="G65" s="71">
        <v>800000</v>
      </c>
      <c r="H65" s="44">
        <v>1200000</v>
      </c>
      <c r="I65" s="44">
        <v>1200000</v>
      </c>
      <c r="J65" s="44">
        <v>1200000</v>
      </c>
      <c r="K65" s="31">
        <v>480000</v>
      </c>
      <c r="L65" s="44">
        <v>0</v>
      </c>
      <c r="M65" s="44">
        <v>0</v>
      </c>
      <c r="N65" s="31">
        <v>0</v>
      </c>
      <c r="O65" s="31">
        <v>960000</v>
      </c>
      <c r="P65" s="44">
        <v>1200000</v>
      </c>
      <c r="Q65" s="63">
        <f t="shared" si="0"/>
        <v>7040000</v>
      </c>
      <c r="R65" s="70"/>
      <c r="S65" s="65">
        <f t="shared" si="1"/>
        <v>586666.66666666663</v>
      </c>
      <c r="T65" s="66"/>
      <c r="U65" s="67"/>
      <c r="V65" s="68"/>
    </row>
    <row r="66" spans="1:22" s="2" customFormat="1" ht="18" x14ac:dyDescent="0.25">
      <c r="A66" s="61">
        <v>53</v>
      </c>
      <c r="B66" s="29">
        <v>991940</v>
      </c>
      <c r="C66" s="32" t="s">
        <v>100</v>
      </c>
      <c r="D66" s="62" t="s">
        <v>182</v>
      </c>
      <c r="E66" s="31">
        <v>1250000</v>
      </c>
      <c r="F66" s="44">
        <v>1250000</v>
      </c>
      <c r="G66" s="44">
        <v>1250000</v>
      </c>
      <c r="H66" s="44">
        <v>1250000</v>
      </c>
      <c r="I66" s="31">
        <v>1250000</v>
      </c>
      <c r="J66" s="44">
        <v>1250000</v>
      </c>
      <c r="K66" s="31">
        <v>1250000</v>
      </c>
      <c r="L66" s="44">
        <v>1250000</v>
      </c>
      <c r="M66" s="44">
        <v>1250000</v>
      </c>
      <c r="N66" s="31">
        <v>1250000</v>
      </c>
      <c r="O66" s="31">
        <v>1250000</v>
      </c>
      <c r="P66" s="45">
        <v>1250000</v>
      </c>
      <c r="Q66" s="63">
        <f t="shared" si="0"/>
        <v>15000000</v>
      </c>
      <c r="R66" s="64"/>
      <c r="S66" s="65">
        <f t="shared" si="1"/>
        <v>1250000</v>
      </c>
      <c r="T66" s="66"/>
      <c r="U66" s="67"/>
      <c r="V66" s="68"/>
    </row>
    <row r="67" spans="1:22" s="2" customFormat="1" ht="33.75" x14ac:dyDescent="0.25">
      <c r="A67" s="61">
        <v>54</v>
      </c>
      <c r="B67" s="29">
        <v>1112488</v>
      </c>
      <c r="C67" s="30" t="s">
        <v>101</v>
      </c>
      <c r="D67" s="62" t="s">
        <v>170</v>
      </c>
      <c r="E67" s="31">
        <v>1300000</v>
      </c>
      <c r="F67" s="44">
        <v>1300000</v>
      </c>
      <c r="G67" s="31">
        <f>1300000+260000</f>
        <v>1560000</v>
      </c>
      <c r="H67" s="44">
        <v>1300000</v>
      </c>
      <c r="I67" s="44">
        <v>1300000</v>
      </c>
      <c r="J67" s="44">
        <v>1300000</v>
      </c>
      <c r="K67" s="31">
        <v>1300000</v>
      </c>
      <c r="L67" s="44">
        <v>1300000</v>
      </c>
      <c r="M67" s="44">
        <v>1300000</v>
      </c>
      <c r="N67" s="31">
        <v>1300000</v>
      </c>
      <c r="O67" s="31">
        <f>1300000+250000</f>
        <v>1550000</v>
      </c>
      <c r="P67" s="45">
        <v>1300000</v>
      </c>
      <c r="Q67" s="63">
        <f t="shared" si="0"/>
        <v>16110000</v>
      </c>
      <c r="R67" s="64"/>
      <c r="S67" s="65">
        <f t="shared" si="1"/>
        <v>1342500</v>
      </c>
      <c r="T67" s="66"/>
      <c r="U67" s="67"/>
      <c r="V67" s="68"/>
    </row>
    <row r="68" spans="1:22" s="2" customFormat="1" ht="33.75" x14ac:dyDescent="0.25">
      <c r="A68" s="61">
        <v>55</v>
      </c>
      <c r="B68" s="29">
        <v>2251391</v>
      </c>
      <c r="C68" s="30" t="s">
        <v>102</v>
      </c>
      <c r="D68" s="62" t="s">
        <v>183</v>
      </c>
      <c r="E68" s="31">
        <v>1300000</v>
      </c>
      <c r="F68" s="44">
        <v>1300000</v>
      </c>
      <c r="G68" s="44">
        <v>1300000</v>
      </c>
      <c r="H68" s="44">
        <v>1300000</v>
      </c>
      <c r="I68" s="44">
        <v>1300000</v>
      </c>
      <c r="J68" s="44">
        <v>1300000</v>
      </c>
      <c r="K68" s="31">
        <v>1000000</v>
      </c>
      <c r="L68" s="44">
        <v>1000000</v>
      </c>
      <c r="M68" s="44">
        <v>1000000</v>
      </c>
      <c r="N68" s="31">
        <v>1000000</v>
      </c>
      <c r="O68" s="31">
        <v>1000000</v>
      </c>
      <c r="P68" s="45">
        <v>1000000</v>
      </c>
      <c r="Q68" s="63">
        <f t="shared" si="0"/>
        <v>13800000</v>
      </c>
      <c r="R68" s="64"/>
      <c r="S68" s="65">
        <f t="shared" si="1"/>
        <v>1150000</v>
      </c>
      <c r="T68" s="66"/>
      <c r="U68" s="67"/>
      <c r="V68" s="68"/>
    </row>
    <row r="69" spans="1:22" s="2" customFormat="1" ht="45" x14ac:dyDescent="0.25">
      <c r="A69" s="61">
        <v>56</v>
      </c>
      <c r="B69" s="29">
        <v>2990451</v>
      </c>
      <c r="C69" s="30" t="s">
        <v>103</v>
      </c>
      <c r="D69" s="62" t="s">
        <v>184</v>
      </c>
      <c r="E69" s="31">
        <v>1500000</v>
      </c>
      <c r="F69" s="44">
        <v>1500000</v>
      </c>
      <c r="G69" s="44">
        <v>1500000</v>
      </c>
      <c r="H69" s="44">
        <v>1500000</v>
      </c>
      <c r="I69" s="44">
        <v>1500000</v>
      </c>
      <c r="J69" s="44">
        <v>1500000</v>
      </c>
      <c r="K69" s="31">
        <v>1500000</v>
      </c>
      <c r="L69" s="44">
        <v>1500000</v>
      </c>
      <c r="M69" s="44">
        <v>1500000</v>
      </c>
      <c r="N69" s="31">
        <v>1500000</v>
      </c>
      <c r="O69" s="31">
        <v>1500000</v>
      </c>
      <c r="P69" s="45">
        <v>1500000</v>
      </c>
      <c r="Q69" s="63">
        <f t="shared" si="0"/>
        <v>18000000</v>
      </c>
      <c r="R69" s="64"/>
      <c r="S69" s="65">
        <f t="shared" si="1"/>
        <v>1500000</v>
      </c>
      <c r="T69" s="66"/>
      <c r="U69" s="67"/>
      <c r="V69" s="68"/>
    </row>
    <row r="70" spans="1:22" s="2" customFormat="1" ht="45" x14ac:dyDescent="0.25">
      <c r="A70" s="61">
        <v>57</v>
      </c>
      <c r="B70" s="29">
        <v>2390986</v>
      </c>
      <c r="C70" s="30" t="s">
        <v>104</v>
      </c>
      <c r="D70" s="62" t="s">
        <v>176</v>
      </c>
      <c r="E70" s="31">
        <v>1500000</v>
      </c>
      <c r="F70" s="44">
        <v>1500000</v>
      </c>
      <c r="G70" s="44">
        <v>1500000</v>
      </c>
      <c r="H70" s="44">
        <v>1500000</v>
      </c>
      <c r="I70" s="44">
        <v>1500000</v>
      </c>
      <c r="J70" s="44">
        <v>1500000</v>
      </c>
      <c r="K70" s="31">
        <v>600000</v>
      </c>
      <c r="L70" s="44">
        <v>650000</v>
      </c>
      <c r="M70" s="44">
        <v>1500000</v>
      </c>
      <c r="N70" s="31">
        <v>1500000</v>
      </c>
      <c r="O70" s="31">
        <v>1500000</v>
      </c>
      <c r="P70" s="45">
        <v>1500000</v>
      </c>
      <c r="Q70" s="63">
        <f t="shared" si="0"/>
        <v>16250000</v>
      </c>
      <c r="R70" s="64"/>
      <c r="S70" s="65">
        <f t="shared" si="1"/>
        <v>1354166.6666666667</v>
      </c>
      <c r="T70" s="66"/>
      <c r="U70" s="67"/>
      <c r="V70" s="68"/>
    </row>
    <row r="71" spans="1:22" s="2" customFormat="1" ht="45" x14ac:dyDescent="0.25">
      <c r="A71" s="61">
        <v>58</v>
      </c>
      <c r="B71" s="29">
        <v>3520117</v>
      </c>
      <c r="C71" s="30" t="s">
        <v>105</v>
      </c>
      <c r="D71" s="62" t="s">
        <v>185</v>
      </c>
      <c r="E71" s="31">
        <v>1500000</v>
      </c>
      <c r="F71" s="44">
        <v>1500000</v>
      </c>
      <c r="G71" s="44">
        <v>1500000</v>
      </c>
      <c r="H71" s="44">
        <v>1500000</v>
      </c>
      <c r="I71" s="44">
        <v>1500000</v>
      </c>
      <c r="J71" s="44">
        <v>1500000</v>
      </c>
      <c r="K71" s="31">
        <v>1500000</v>
      </c>
      <c r="L71" s="44">
        <v>1500000</v>
      </c>
      <c r="M71" s="44">
        <v>1500000</v>
      </c>
      <c r="N71" s="31">
        <v>1500000</v>
      </c>
      <c r="O71" s="31">
        <v>1500000</v>
      </c>
      <c r="P71" s="45">
        <v>1500000</v>
      </c>
      <c r="Q71" s="63">
        <f t="shared" si="0"/>
        <v>18000000</v>
      </c>
      <c r="R71" s="64">
        <v>750000</v>
      </c>
      <c r="S71" s="65">
        <f t="shared" si="1"/>
        <v>750000</v>
      </c>
      <c r="T71" s="66"/>
      <c r="U71" s="67"/>
      <c r="V71" s="68"/>
    </row>
    <row r="72" spans="1:22" s="2" customFormat="1" ht="22.5" x14ac:dyDescent="0.25">
      <c r="A72" s="61">
        <v>59</v>
      </c>
      <c r="B72" s="11">
        <v>1420445</v>
      </c>
      <c r="C72" s="30" t="s">
        <v>106</v>
      </c>
      <c r="D72" s="62" t="s">
        <v>158</v>
      </c>
      <c r="E72" s="31">
        <v>1500000</v>
      </c>
      <c r="F72" s="44">
        <v>1500000</v>
      </c>
      <c r="G72" s="44">
        <v>1500000</v>
      </c>
      <c r="H72" s="44">
        <v>1500000</v>
      </c>
      <c r="I72" s="44">
        <v>1500000</v>
      </c>
      <c r="J72" s="44">
        <v>1500000</v>
      </c>
      <c r="K72" s="31">
        <v>1500000</v>
      </c>
      <c r="L72" s="44">
        <v>1500000</v>
      </c>
      <c r="M72" s="44">
        <v>1500000</v>
      </c>
      <c r="N72" s="31">
        <v>0</v>
      </c>
      <c r="O72" s="31">
        <v>0</v>
      </c>
      <c r="P72" s="45">
        <v>0</v>
      </c>
      <c r="Q72" s="63">
        <f t="shared" si="0"/>
        <v>13500000</v>
      </c>
      <c r="R72" s="64"/>
      <c r="S72" s="65">
        <f t="shared" si="1"/>
        <v>1125000</v>
      </c>
      <c r="T72" s="66"/>
      <c r="U72" s="67"/>
      <c r="V72" s="68"/>
    </row>
    <row r="73" spans="1:22" s="2" customFormat="1" ht="22.5" x14ac:dyDescent="0.25">
      <c r="A73" s="61">
        <v>60</v>
      </c>
      <c r="B73" s="11">
        <v>935946</v>
      </c>
      <c r="C73" s="30" t="s">
        <v>107</v>
      </c>
      <c r="D73" s="62" t="s">
        <v>170</v>
      </c>
      <c r="E73" s="31">
        <v>1500000</v>
      </c>
      <c r="F73" s="44">
        <v>1500000</v>
      </c>
      <c r="G73" s="44">
        <f>1500000+300000</f>
        <v>1800000</v>
      </c>
      <c r="H73" s="44">
        <v>1500000</v>
      </c>
      <c r="I73" s="44">
        <v>1500000</v>
      </c>
      <c r="J73" s="44">
        <v>1500000</v>
      </c>
      <c r="K73" s="31">
        <v>1500000</v>
      </c>
      <c r="L73" s="44">
        <v>1500000</v>
      </c>
      <c r="M73" s="44">
        <v>1500000</v>
      </c>
      <c r="N73" s="31">
        <v>1500000</v>
      </c>
      <c r="O73" s="31">
        <f>1500000+350000</f>
        <v>1850000</v>
      </c>
      <c r="P73" s="45">
        <v>1500000</v>
      </c>
      <c r="Q73" s="63">
        <f t="shared" si="0"/>
        <v>18650000</v>
      </c>
      <c r="R73" s="64"/>
      <c r="S73" s="65">
        <f t="shared" si="1"/>
        <v>1554166.6666666667</v>
      </c>
      <c r="T73" s="66"/>
      <c r="U73" s="67"/>
      <c r="V73" s="68"/>
    </row>
    <row r="74" spans="1:22" s="2" customFormat="1" ht="33.75" x14ac:dyDescent="0.25">
      <c r="A74" s="61">
        <v>61</v>
      </c>
      <c r="B74" s="29">
        <v>1290614</v>
      </c>
      <c r="C74" s="30" t="s">
        <v>108</v>
      </c>
      <c r="D74" s="62" t="s">
        <v>186</v>
      </c>
      <c r="E74" s="31">
        <v>1500000</v>
      </c>
      <c r="F74" s="44">
        <v>1500000</v>
      </c>
      <c r="G74" s="44">
        <v>1500000</v>
      </c>
      <c r="H74" s="44">
        <v>1500000</v>
      </c>
      <c r="I74" s="44">
        <v>1500000</v>
      </c>
      <c r="J74" s="44">
        <v>1500000</v>
      </c>
      <c r="K74" s="31">
        <v>1500000</v>
      </c>
      <c r="L74" s="44">
        <v>1500000</v>
      </c>
      <c r="M74" s="44">
        <v>1500000</v>
      </c>
      <c r="N74" s="31">
        <v>1500000</v>
      </c>
      <c r="O74" s="31">
        <v>1500000</v>
      </c>
      <c r="P74" s="45">
        <v>1500000</v>
      </c>
      <c r="Q74" s="63">
        <f t="shared" si="0"/>
        <v>18000000</v>
      </c>
      <c r="R74" s="64"/>
      <c r="S74" s="65">
        <f t="shared" si="1"/>
        <v>1500000</v>
      </c>
      <c r="T74" s="66"/>
      <c r="U74" s="67"/>
      <c r="V74" s="68"/>
    </row>
    <row r="75" spans="1:22" s="2" customFormat="1" ht="45" x14ac:dyDescent="0.25">
      <c r="A75" s="61">
        <v>62</v>
      </c>
      <c r="B75" s="29">
        <v>498073</v>
      </c>
      <c r="C75" s="30" t="s">
        <v>109</v>
      </c>
      <c r="D75" s="62" t="s">
        <v>187</v>
      </c>
      <c r="E75" s="31">
        <v>0</v>
      </c>
      <c r="F75" s="44">
        <v>1500000</v>
      </c>
      <c r="G75" s="44">
        <v>1500000</v>
      </c>
      <c r="H75" s="44">
        <v>1500000</v>
      </c>
      <c r="I75" s="44">
        <v>1500000</v>
      </c>
      <c r="J75" s="44">
        <v>1500000</v>
      </c>
      <c r="K75" s="31">
        <v>600000</v>
      </c>
      <c r="L75" s="44">
        <v>1500000</v>
      </c>
      <c r="M75" s="44">
        <v>1500000</v>
      </c>
      <c r="N75" s="31">
        <v>1500000</v>
      </c>
      <c r="O75" s="31">
        <v>1500000</v>
      </c>
      <c r="P75" s="45">
        <v>1500000</v>
      </c>
      <c r="Q75" s="63">
        <f t="shared" si="0"/>
        <v>15600000</v>
      </c>
      <c r="R75" s="64"/>
      <c r="S75" s="65">
        <f t="shared" si="1"/>
        <v>1300000</v>
      </c>
      <c r="T75" s="66"/>
      <c r="U75" s="67"/>
      <c r="V75" s="68"/>
    </row>
    <row r="76" spans="1:22" s="2" customFormat="1" ht="33.75" x14ac:dyDescent="0.25">
      <c r="A76" s="61">
        <v>63</v>
      </c>
      <c r="B76" s="29">
        <v>5885410</v>
      </c>
      <c r="C76" s="30" t="s">
        <v>110</v>
      </c>
      <c r="D76" s="62" t="s">
        <v>188</v>
      </c>
      <c r="E76" s="31">
        <v>0</v>
      </c>
      <c r="F76" s="44">
        <v>1650000</v>
      </c>
      <c r="G76" s="44">
        <v>1500000</v>
      </c>
      <c r="H76" s="44">
        <v>1500000</v>
      </c>
      <c r="I76" s="44">
        <v>1500000</v>
      </c>
      <c r="J76" s="44">
        <v>1500000</v>
      </c>
      <c r="K76" s="31">
        <v>1500000</v>
      </c>
      <c r="L76" s="44">
        <v>1500000</v>
      </c>
      <c r="M76" s="44">
        <v>1500000</v>
      </c>
      <c r="N76" s="31">
        <v>1500000</v>
      </c>
      <c r="O76" s="31">
        <v>1500000</v>
      </c>
      <c r="P76" s="45">
        <v>1500000</v>
      </c>
      <c r="Q76" s="63">
        <f t="shared" si="0"/>
        <v>16650000</v>
      </c>
      <c r="R76" s="64"/>
      <c r="S76" s="65">
        <f t="shared" si="1"/>
        <v>1387500</v>
      </c>
      <c r="T76" s="66"/>
      <c r="U76" s="67"/>
      <c r="V76" s="68"/>
    </row>
    <row r="77" spans="1:22" s="2" customFormat="1" ht="33.75" x14ac:dyDescent="0.25">
      <c r="A77" s="61">
        <v>64</v>
      </c>
      <c r="B77" s="29">
        <v>3496048</v>
      </c>
      <c r="C77" s="30" t="s">
        <v>111</v>
      </c>
      <c r="D77" s="62" t="s">
        <v>178</v>
      </c>
      <c r="E77" s="31">
        <v>1800000</v>
      </c>
      <c r="F77" s="44">
        <v>1800000</v>
      </c>
      <c r="G77" s="44">
        <v>1800000</v>
      </c>
      <c r="H77" s="44">
        <v>1800000</v>
      </c>
      <c r="I77" s="44">
        <v>1800000</v>
      </c>
      <c r="J77" s="44">
        <v>1800000</v>
      </c>
      <c r="K77" s="31">
        <v>1800000</v>
      </c>
      <c r="L77" s="44">
        <v>1800000</v>
      </c>
      <c r="M77" s="44">
        <v>1800000</v>
      </c>
      <c r="N77" s="31">
        <v>1800000</v>
      </c>
      <c r="O77" s="31">
        <v>1800000</v>
      </c>
      <c r="P77" s="45">
        <v>1800000</v>
      </c>
      <c r="Q77" s="63">
        <f t="shared" si="0"/>
        <v>21600000</v>
      </c>
      <c r="R77" s="64"/>
      <c r="S77" s="65">
        <f t="shared" si="1"/>
        <v>1800000</v>
      </c>
      <c r="T77" s="66"/>
      <c r="U77" s="67"/>
      <c r="V77" s="68"/>
    </row>
    <row r="78" spans="1:22" s="2" customFormat="1" ht="22.5" x14ac:dyDescent="0.25">
      <c r="A78" s="61">
        <v>65</v>
      </c>
      <c r="B78" s="29">
        <v>4243428</v>
      </c>
      <c r="C78" s="30" t="s">
        <v>112</v>
      </c>
      <c r="D78" s="62" t="s">
        <v>189</v>
      </c>
      <c r="E78" s="31">
        <v>1800000</v>
      </c>
      <c r="F78" s="44">
        <v>1800000</v>
      </c>
      <c r="G78" s="44">
        <v>1800000</v>
      </c>
      <c r="H78" s="44">
        <v>1800000</v>
      </c>
      <c r="I78" s="44">
        <v>1800000</v>
      </c>
      <c r="J78" s="44">
        <v>1800000</v>
      </c>
      <c r="K78" s="31">
        <v>1800000</v>
      </c>
      <c r="L78" s="44">
        <v>1800000</v>
      </c>
      <c r="M78" s="44">
        <v>1800000</v>
      </c>
      <c r="N78" s="31">
        <v>1800000</v>
      </c>
      <c r="O78" s="31">
        <v>1800000</v>
      </c>
      <c r="P78" s="45">
        <v>1800000</v>
      </c>
      <c r="Q78" s="63">
        <f t="shared" si="0"/>
        <v>21600000</v>
      </c>
      <c r="R78" s="64"/>
      <c r="S78" s="65">
        <f t="shared" si="1"/>
        <v>1800000</v>
      </c>
      <c r="T78" s="66"/>
      <c r="U78" s="67"/>
      <c r="V78" s="68"/>
    </row>
    <row r="79" spans="1:22" s="2" customFormat="1" ht="33.75" x14ac:dyDescent="0.25">
      <c r="A79" s="61">
        <v>66</v>
      </c>
      <c r="B79" s="29">
        <v>733019</v>
      </c>
      <c r="C79" s="30" t="s">
        <v>113</v>
      </c>
      <c r="D79" s="62" t="s">
        <v>190</v>
      </c>
      <c r="E79" s="31">
        <v>2000000</v>
      </c>
      <c r="F79" s="44">
        <v>2000000</v>
      </c>
      <c r="G79" s="44">
        <f>2000000+400000</f>
        <v>2400000</v>
      </c>
      <c r="H79" s="44">
        <v>2000000</v>
      </c>
      <c r="I79" s="44">
        <v>2000000</v>
      </c>
      <c r="J79" s="44">
        <v>2000000</v>
      </c>
      <c r="K79" s="31">
        <v>2000000</v>
      </c>
      <c r="L79" s="44">
        <v>2000000</v>
      </c>
      <c r="M79" s="44">
        <v>2000000</v>
      </c>
      <c r="N79" s="31">
        <v>2000000</v>
      </c>
      <c r="O79" s="31">
        <v>2000000</v>
      </c>
      <c r="P79" s="45">
        <v>2000000</v>
      </c>
      <c r="Q79" s="63">
        <f t="shared" ref="Q79:Q89" si="2">SUM(E79:P79)</f>
        <v>24400000</v>
      </c>
      <c r="R79" s="64"/>
      <c r="S79" s="65">
        <f t="shared" ref="S79:S89" si="3">(Q79/12)-R79</f>
        <v>2033333.3333333333</v>
      </c>
      <c r="T79" s="66"/>
      <c r="U79" s="67"/>
      <c r="V79" s="68"/>
    </row>
    <row r="80" spans="1:22" s="2" customFormat="1" ht="33.75" x14ac:dyDescent="0.25">
      <c r="A80" s="61">
        <v>67</v>
      </c>
      <c r="B80" s="29">
        <v>3407967</v>
      </c>
      <c r="C80" s="30" t="s">
        <v>114</v>
      </c>
      <c r="D80" s="62" t="s">
        <v>177</v>
      </c>
      <c r="E80" s="31">
        <v>2000000</v>
      </c>
      <c r="F80" s="44">
        <v>2000000</v>
      </c>
      <c r="G80" s="44">
        <v>2000000</v>
      </c>
      <c r="H80" s="44">
        <v>2000000</v>
      </c>
      <c r="I80" s="44">
        <v>2000000</v>
      </c>
      <c r="J80" s="44">
        <v>2000000</v>
      </c>
      <c r="K80" s="31">
        <v>2000000</v>
      </c>
      <c r="L80" s="44">
        <v>2000000</v>
      </c>
      <c r="M80" s="44">
        <v>2000000</v>
      </c>
      <c r="N80" s="31">
        <v>2000000</v>
      </c>
      <c r="O80" s="31">
        <v>2000000</v>
      </c>
      <c r="P80" s="45">
        <v>2000000</v>
      </c>
      <c r="Q80" s="63">
        <f t="shared" si="2"/>
        <v>24000000</v>
      </c>
      <c r="R80" s="64"/>
      <c r="S80" s="65">
        <f t="shared" si="3"/>
        <v>2000000</v>
      </c>
      <c r="T80" s="66"/>
      <c r="U80" s="67"/>
      <c r="V80" s="68"/>
    </row>
    <row r="81" spans="1:22" s="2" customFormat="1" ht="22.5" x14ac:dyDescent="0.25">
      <c r="A81" s="61">
        <v>68</v>
      </c>
      <c r="B81" s="11">
        <v>2424439</v>
      </c>
      <c r="C81" s="30" t="s">
        <v>115</v>
      </c>
      <c r="D81" s="62" t="s">
        <v>191</v>
      </c>
      <c r="E81" s="31">
        <v>2000000</v>
      </c>
      <c r="F81" s="44">
        <v>2000000</v>
      </c>
      <c r="G81" s="44">
        <v>2000000</v>
      </c>
      <c r="H81" s="44">
        <v>2000000</v>
      </c>
      <c r="I81" s="44">
        <v>2000000</v>
      </c>
      <c r="J81" s="44">
        <v>2000000</v>
      </c>
      <c r="K81" s="31">
        <v>2000000</v>
      </c>
      <c r="L81" s="44">
        <v>2000000</v>
      </c>
      <c r="M81" s="44">
        <v>2000000</v>
      </c>
      <c r="N81" s="31">
        <v>2000000</v>
      </c>
      <c r="O81" s="31">
        <v>2000000</v>
      </c>
      <c r="P81" s="45">
        <v>2000000</v>
      </c>
      <c r="Q81" s="63">
        <f t="shared" si="2"/>
        <v>24000000</v>
      </c>
      <c r="R81" s="64"/>
      <c r="S81" s="65">
        <f t="shared" si="3"/>
        <v>2000000</v>
      </c>
      <c r="T81" s="66"/>
      <c r="U81" s="67"/>
      <c r="V81" s="68"/>
    </row>
    <row r="82" spans="1:22" s="2" customFormat="1" ht="33.75" x14ac:dyDescent="0.25">
      <c r="A82" s="61">
        <v>69</v>
      </c>
      <c r="B82" s="37">
        <v>6172968</v>
      </c>
      <c r="C82" s="38" t="s">
        <v>116</v>
      </c>
      <c r="D82" s="62" t="s">
        <v>192</v>
      </c>
      <c r="E82" s="31">
        <v>900000</v>
      </c>
      <c r="F82" s="44">
        <v>900000</v>
      </c>
      <c r="G82" s="44">
        <v>900000</v>
      </c>
      <c r="H82" s="44">
        <v>900000</v>
      </c>
      <c r="I82" s="44">
        <v>900000</v>
      </c>
      <c r="J82" s="44">
        <v>900000</v>
      </c>
      <c r="K82" s="31">
        <v>900000</v>
      </c>
      <c r="L82" s="44">
        <v>900000</v>
      </c>
      <c r="M82" s="44">
        <v>0</v>
      </c>
      <c r="N82" s="31">
        <v>0</v>
      </c>
      <c r="O82" s="31">
        <v>0</v>
      </c>
      <c r="P82" s="45">
        <v>0</v>
      </c>
      <c r="Q82" s="63">
        <f t="shared" si="2"/>
        <v>7200000</v>
      </c>
      <c r="R82" s="64"/>
      <c r="S82" s="65">
        <f t="shared" si="3"/>
        <v>600000</v>
      </c>
      <c r="T82" s="66"/>
      <c r="U82" s="67"/>
      <c r="V82" s="68"/>
    </row>
    <row r="83" spans="1:22" s="2" customFormat="1" ht="33.75" x14ac:dyDescent="0.25">
      <c r="A83" s="61">
        <v>70</v>
      </c>
      <c r="B83" s="37">
        <v>4206347</v>
      </c>
      <c r="C83" s="38" t="s">
        <v>117</v>
      </c>
      <c r="D83" s="62" t="s">
        <v>193</v>
      </c>
      <c r="E83" s="31">
        <v>900000</v>
      </c>
      <c r="F83" s="44">
        <v>900000</v>
      </c>
      <c r="G83" s="44">
        <v>900000</v>
      </c>
      <c r="H83" s="44">
        <v>900000</v>
      </c>
      <c r="I83" s="44">
        <v>900000</v>
      </c>
      <c r="J83" s="44">
        <v>900000</v>
      </c>
      <c r="K83" s="31">
        <v>360000</v>
      </c>
      <c r="L83" s="44">
        <v>0</v>
      </c>
      <c r="M83" s="44">
        <v>0</v>
      </c>
      <c r="N83" s="31">
        <v>0</v>
      </c>
      <c r="O83" s="31">
        <v>0</v>
      </c>
      <c r="P83" s="45">
        <v>0</v>
      </c>
      <c r="Q83" s="63">
        <f t="shared" si="2"/>
        <v>5760000</v>
      </c>
      <c r="R83" s="64"/>
      <c r="S83" s="65">
        <f t="shared" si="3"/>
        <v>480000</v>
      </c>
      <c r="T83" s="66"/>
      <c r="U83" s="67"/>
      <c r="V83" s="68"/>
    </row>
    <row r="84" spans="1:22" s="2" customFormat="1" ht="33.75" x14ac:dyDescent="0.25">
      <c r="A84" s="61">
        <v>71</v>
      </c>
      <c r="B84" s="39">
        <v>2844625</v>
      </c>
      <c r="C84" s="38" t="s">
        <v>118</v>
      </c>
      <c r="D84" s="62" t="s">
        <v>194</v>
      </c>
      <c r="E84" s="31">
        <v>1200000</v>
      </c>
      <c r="F84" s="44">
        <v>1200000</v>
      </c>
      <c r="G84" s="44">
        <v>1200000</v>
      </c>
      <c r="H84" s="44">
        <v>1200000</v>
      </c>
      <c r="I84" s="44">
        <v>1200000</v>
      </c>
      <c r="J84" s="44">
        <v>1200000</v>
      </c>
      <c r="K84" s="31">
        <v>1200000</v>
      </c>
      <c r="L84" s="44">
        <v>1200000</v>
      </c>
      <c r="M84" s="44">
        <v>0</v>
      </c>
      <c r="N84" s="31">
        <v>0</v>
      </c>
      <c r="O84" s="31">
        <v>0</v>
      </c>
      <c r="P84" s="45">
        <v>0</v>
      </c>
      <c r="Q84" s="63">
        <f t="shared" si="2"/>
        <v>9600000</v>
      </c>
      <c r="R84" s="64"/>
      <c r="S84" s="65">
        <f t="shared" si="3"/>
        <v>800000</v>
      </c>
      <c r="T84" s="66"/>
      <c r="U84" s="67"/>
      <c r="V84" s="68"/>
    </row>
    <row r="85" spans="1:22" s="2" customFormat="1" ht="33.75" x14ac:dyDescent="0.25">
      <c r="A85" s="61">
        <v>72</v>
      </c>
      <c r="B85" s="39">
        <v>848505</v>
      </c>
      <c r="C85" s="38" t="s">
        <v>119</v>
      </c>
      <c r="D85" s="62" t="s">
        <v>195</v>
      </c>
      <c r="E85" s="31">
        <v>1300000</v>
      </c>
      <c r="F85" s="44">
        <v>1300000</v>
      </c>
      <c r="G85" s="44">
        <v>1300000</v>
      </c>
      <c r="H85" s="44">
        <v>1300000</v>
      </c>
      <c r="I85" s="44">
        <v>1300000</v>
      </c>
      <c r="J85" s="44">
        <v>1300000</v>
      </c>
      <c r="K85" s="31">
        <v>476666.66666666669</v>
      </c>
      <c r="L85" s="44">
        <v>0</v>
      </c>
      <c r="M85" s="44">
        <v>0</v>
      </c>
      <c r="N85" s="31">
        <v>0</v>
      </c>
      <c r="O85" s="31">
        <v>0</v>
      </c>
      <c r="P85" s="45">
        <v>0</v>
      </c>
      <c r="Q85" s="63">
        <f t="shared" si="2"/>
        <v>8276666.666666667</v>
      </c>
      <c r="R85" s="64"/>
      <c r="S85" s="65">
        <f t="shared" si="3"/>
        <v>689722.22222222225</v>
      </c>
      <c r="T85" s="66"/>
      <c r="U85" s="67"/>
      <c r="V85" s="68"/>
    </row>
    <row r="86" spans="1:22" s="2" customFormat="1" ht="45" x14ac:dyDescent="0.25">
      <c r="A86" s="61">
        <v>73</v>
      </c>
      <c r="B86" s="39">
        <v>4082069</v>
      </c>
      <c r="C86" s="40" t="s">
        <v>120</v>
      </c>
      <c r="D86" s="62" t="s">
        <v>196</v>
      </c>
      <c r="E86" s="31">
        <v>1300000</v>
      </c>
      <c r="F86" s="44">
        <v>1300000</v>
      </c>
      <c r="G86" s="44">
        <v>1300000</v>
      </c>
      <c r="H86" s="44">
        <v>1300000</v>
      </c>
      <c r="I86" s="44">
        <v>1300000</v>
      </c>
      <c r="J86" s="44">
        <v>1300000</v>
      </c>
      <c r="K86" s="31">
        <v>1300000</v>
      </c>
      <c r="L86" s="44">
        <v>1300000</v>
      </c>
      <c r="M86" s="44">
        <v>0</v>
      </c>
      <c r="N86" s="31">
        <v>0</v>
      </c>
      <c r="O86" s="31">
        <v>0</v>
      </c>
      <c r="P86" s="45">
        <v>0</v>
      </c>
      <c r="Q86" s="63">
        <f t="shared" si="2"/>
        <v>10400000</v>
      </c>
      <c r="R86" s="64"/>
      <c r="S86" s="65">
        <f t="shared" si="3"/>
        <v>866666.66666666663</v>
      </c>
      <c r="T86" s="66"/>
      <c r="U86" s="67"/>
      <c r="V86" s="68"/>
    </row>
    <row r="87" spans="1:22" s="2" customFormat="1" ht="45" x14ac:dyDescent="0.25">
      <c r="A87" s="61">
        <v>74</v>
      </c>
      <c r="B87" s="41">
        <v>5959858</v>
      </c>
      <c r="C87" s="38" t="s">
        <v>121</v>
      </c>
      <c r="D87" s="62" t="s">
        <v>197</v>
      </c>
      <c r="E87" s="44">
        <v>0</v>
      </c>
      <c r="F87" s="44">
        <v>0</v>
      </c>
      <c r="G87" s="71">
        <v>480000</v>
      </c>
      <c r="H87" s="69">
        <v>900000</v>
      </c>
      <c r="I87" s="69">
        <v>900000</v>
      </c>
      <c r="J87" s="69">
        <v>900000</v>
      </c>
      <c r="K87" s="31">
        <v>360000</v>
      </c>
      <c r="L87" s="44">
        <v>0</v>
      </c>
      <c r="M87" s="44">
        <v>900000</v>
      </c>
      <c r="N87" s="31">
        <v>0</v>
      </c>
      <c r="O87" s="31">
        <v>0</v>
      </c>
      <c r="P87" s="74">
        <v>0</v>
      </c>
      <c r="Q87" s="63">
        <f t="shared" si="2"/>
        <v>4440000</v>
      </c>
      <c r="R87" s="70"/>
      <c r="S87" s="65">
        <f t="shared" si="3"/>
        <v>370000</v>
      </c>
      <c r="T87" s="66"/>
      <c r="U87" s="67"/>
      <c r="V87" s="68"/>
    </row>
    <row r="88" spans="1:22" s="2" customFormat="1" x14ac:dyDescent="0.25">
      <c r="A88" s="61">
        <v>75</v>
      </c>
      <c r="B88" s="41">
        <v>3287309</v>
      </c>
      <c r="C88" s="42" t="s">
        <v>122</v>
      </c>
      <c r="D88" s="62" t="s">
        <v>177</v>
      </c>
      <c r="E88" s="44">
        <v>0</v>
      </c>
      <c r="F88" s="44">
        <v>0</v>
      </c>
      <c r="G88" s="69">
        <v>0</v>
      </c>
      <c r="H88" s="69">
        <v>0</v>
      </c>
      <c r="I88" s="69">
        <v>1200000</v>
      </c>
      <c r="J88" s="69">
        <v>1200000</v>
      </c>
      <c r="K88" s="31">
        <v>1170000</v>
      </c>
      <c r="L88" s="31">
        <v>1170000</v>
      </c>
      <c r="M88" s="31">
        <v>1170000</v>
      </c>
      <c r="N88" s="71">
        <v>585000</v>
      </c>
      <c r="O88" s="71">
        <v>0</v>
      </c>
      <c r="P88" s="74">
        <v>0</v>
      </c>
      <c r="Q88" s="63">
        <f t="shared" si="2"/>
        <v>6495000</v>
      </c>
      <c r="R88" s="70"/>
      <c r="S88" s="65">
        <f t="shared" si="3"/>
        <v>541250</v>
      </c>
      <c r="T88" s="66"/>
      <c r="U88" s="67"/>
      <c r="V88" s="68"/>
    </row>
    <row r="89" spans="1:22" s="2" customFormat="1" ht="45" x14ac:dyDescent="0.25">
      <c r="A89" s="61">
        <v>76</v>
      </c>
      <c r="B89" s="43">
        <v>3452864</v>
      </c>
      <c r="C89" s="38" t="s">
        <v>123</v>
      </c>
      <c r="D89" s="62" t="s">
        <v>192</v>
      </c>
      <c r="E89" s="75">
        <v>0</v>
      </c>
      <c r="F89" s="69">
        <v>0</v>
      </c>
      <c r="G89" s="69">
        <v>0</v>
      </c>
      <c r="H89" s="69">
        <v>0</v>
      </c>
      <c r="I89" s="69">
        <v>0</v>
      </c>
      <c r="J89" s="69">
        <v>1200000</v>
      </c>
      <c r="K89" s="71">
        <v>80000</v>
      </c>
      <c r="L89" s="71">
        <v>0</v>
      </c>
      <c r="M89" s="71">
        <v>1200000</v>
      </c>
      <c r="N89" s="71">
        <v>1200000</v>
      </c>
      <c r="O89" s="71">
        <v>1200000</v>
      </c>
      <c r="P89" s="74">
        <v>0</v>
      </c>
      <c r="Q89" s="63">
        <f t="shared" si="2"/>
        <v>4880000</v>
      </c>
      <c r="R89" s="70"/>
      <c r="S89" s="65">
        <f t="shared" si="3"/>
        <v>406666.66666666669</v>
      </c>
      <c r="T89" s="66"/>
      <c r="U89" s="67"/>
      <c r="V89" s="68"/>
    </row>
    <row r="90" spans="1:22" ht="15.75" x14ac:dyDescent="0.3">
      <c r="A90" s="76" t="s">
        <v>198</v>
      </c>
      <c r="B90" s="77"/>
      <c r="C90" s="77"/>
      <c r="D90" s="78" t="s">
        <v>199</v>
      </c>
      <c r="E90" s="79">
        <f>SUM(E14:E89)</f>
        <v>69143333.333333343</v>
      </c>
      <c r="F90" s="79">
        <f t="shared" ref="F90:R90" si="4">SUM(F14:F89)</f>
        <v>77040000</v>
      </c>
      <c r="G90" s="79">
        <f t="shared" si="4"/>
        <v>80340000</v>
      </c>
      <c r="H90" s="79">
        <f t="shared" si="4"/>
        <v>80200000</v>
      </c>
      <c r="I90" s="79">
        <f t="shared" si="4"/>
        <v>83800000</v>
      </c>
      <c r="J90" s="79">
        <f t="shared" si="4"/>
        <v>86200000</v>
      </c>
      <c r="K90" s="79">
        <f t="shared" si="4"/>
        <v>73611666.666666672</v>
      </c>
      <c r="L90" s="79">
        <f t="shared" si="4"/>
        <v>67010000</v>
      </c>
      <c r="M90" s="79">
        <f t="shared" si="4"/>
        <v>72715000</v>
      </c>
      <c r="N90" s="79">
        <f t="shared" si="4"/>
        <v>72350000</v>
      </c>
      <c r="O90" s="79">
        <f t="shared" si="4"/>
        <v>74071666.666666672</v>
      </c>
      <c r="P90" s="79">
        <f t="shared" si="4"/>
        <v>75206667</v>
      </c>
      <c r="Q90" s="79">
        <f t="shared" si="4"/>
        <v>911688333.66666663</v>
      </c>
      <c r="R90" s="79">
        <f t="shared" si="4"/>
        <v>1350000</v>
      </c>
      <c r="S90" s="80">
        <f>SUM(S14:S89)</f>
        <v>74624027.805555567</v>
      </c>
      <c r="T90" s="81"/>
    </row>
    <row r="91" spans="1:22" ht="15.75" x14ac:dyDescent="0.3">
      <c r="A91" s="82"/>
      <c r="B91" s="82"/>
      <c r="C91" s="82"/>
      <c r="D91" s="82"/>
      <c r="E91" s="83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5"/>
      <c r="R91" s="84"/>
      <c r="S91" s="84"/>
      <c r="T91" s="86"/>
    </row>
    <row r="92" spans="1:22" x14ac:dyDescent="0.25">
      <c r="A92" s="87"/>
      <c r="B92" s="87"/>
      <c r="C92" s="87"/>
      <c r="D92" s="87"/>
      <c r="E92" s="88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90"/>
      <c r="R92" s="89"/>
      <c r="S92" s="89"/>
      <c r="T92" s="81"/>
    </row>
    <row r="93" spans="1:22" x14ac:dyDescent="0.25">
      <c r="B93" s="166"/>
      <c r="C93" s="166"/>
      <c r="D93" s="91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</row>
    <row r="94" spans="1:22" x14ac:dyDescent="0.25">
      <c r="B94" s="92" t="s">
        <v>200</v>
      </c>
      <c r="C94" s="93"/>
      <c r="D94" s="94"/>
      <c r="F94" s="95"/>
      <c r="G94" s="95"/>
      <c r="H94" s="95"/>
      <c r="I94" s="95"/>
      <c r="L94" s="95"/>
      <c r="M94" s="95"/>
      <c r="N94" s="95"/>
      <c r="O94" s="95"/>
      <c r="P94" s="95"/>
      <c r="R94" s="96"/>
      <c r="S94" s="95" t="s">
        <v>201</v>
      </c>
      <c r="T94" s="95"/>
    </row>
    <row r="95" spans="1:22" x14ac:dyDescent="0.25">
      <c r="A95" s="97"/>
      <c r="B95" s="98"/>
      <c r="D95" s="94"/>
    </row>
    <row r="96" spans="1:22" x14ac:dyDescent="0.25">
      <c r="A96" s="97"/>
      <c r="B96" s="98"/>
      <c r="D96" s="98"/>
    </row>
    <row r="97" spans="1:22" x14ac:dyDescent="0.25"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9"/>
      <c r="R97" s="97"/>
      <c r="S97" s="97"/>
    </row>
    <row r="99" spans="1:22" s="98" customFormat="1" x14ac:dyDescent="0.25">
      <c r="B99" s="100"/>
      <c r="C99" s="168" t="s">
        <v>202</v>
      </c>
      <c r="D99" s="168"/>
      <c r="F99" s="101"/>
      <c r="G99" s="102"/>
      <c r="J99" s="168" t="s">
        <v>203</v>
      </c>
      <c r="K99" s="168"/>
      <c r="L99" s="168"/>
      <c r="M99" s="103"/>
      <c r="N99" s="103"/>
      <c r="O99" s="103"/>
      <c r="P99" s="103"/>
      <c r="Q99" s="47"/>
      <c r="R99" s="103" t="s">
        <v>204</v>
      </c>
      <c r="S99" s="103"/>
      <c r="U99" s="49"/>
      <c r="V99" s="49"/>
    </row>
    <row r="100" spans="1:22" s="48" customFormat="1" x14ac:dyDescent="0.25">
      <c r="B100" s="97"/>
      <c r="C100" s="169" t="s">
        <v>205</v>
      </c>
      <c r="D100" s="169"/>
      <c r="G100" s="104"/>
      <c r="J100" s="169" t="s">
        <v>206</v>
      </c>
      <c r="K100" s="169"/>
      <c r="L100" s="169"/>
      <c r="M100" s="105"/>
      <c r="N100" s="105"/>
      <c r="O100" s="105"/>
      <c r="P100" s="105"/>
      <c r="Q100" s="47"/>
      <c r="R100" s="105" t="s">
        <v>207</v>
      </c>
      <c r="S100" s="105"/>
      <c r="U100" s="106"/>
      <c r="V100" s="106"/>
    </row>
    <row r="101" spans="1:22" x14ac:dyDescent="0.25">
      <c r="C101" s="107"/>
      <c r="D101" s="1"/>
      <c r="E101" s="107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9"/>
      <c r="R101" s="110"/>
      <c r="S101" s="108"/>
    </row>
    <row r="103" spans="1:22" x14ac:dyDescent="0.25">
      <c r="B103" s="46" t="s">
        <v>208</v>
      </c>
    </row>
    <row r="104" spans="1:22" s="120" customFormat="1" ht="45" x14ac:dyDescent="0.25">
      <c r="A104" s="111">
        <v>37</v>
      </c>
      <c r="B104" s="112">
        <v>3505663</v>
      </c>
      <c r="C104" s="113" t="s">
        <v>209</v>
      </c>
      <c r="D104" s="62" t="s">
        <v>155</v>
      </c>
      <c r="E104" s="114">
        <v>1100000</v>
      </c>
      <c r="F104" s="114">
        <v>1100000</v>
      </c>
      <c r="G104" s="114">
        <v>1100000</v>
      </c>
      <c r="H104" s="114">
        <v>1100000</v>
      </c>
      <c r="I104" s="114">
        <v>1100000</v>
      </c>
      <c r="J104" s="114">
        <v>1100000</v>
      </c>
      <c r="K104" s="114">
        <v>440000</v>
      </c>
      <c r="L104" s="114">
        <v>1100000</v>
      </c>
      <c r="M104" s="114">
        <v>1100000</v>
      </c>
      <c r="N104" s="114">
        <v>1100000</v>
      </c>
      <c r="O104" s="114">
        <v>1100000</v>
      </c>
      <c r="P104" s="114">
        <v>1100000</v>
      </c>
      <c r="Q104" s="63">
        <f>SUM(E104:P104)</f>
        <v>12540000</v>
      </c>
      <c r="R104" s="115"/>
      <c r="S104" s="116">
        <f>(Q104/12)-R104</f>
        <v>1045000</v>
      </c>
      <c r="T104" s="117"/>
      <c r="U104" s="118"/>
      <c r="V104" s="119"/>
    </row>
    <row r="105" spans="1:22" s="120" customFormat="1" ht="45" x14ac:dyDescent="0.25">
      <c r="A105" s="121">
        <v>74</v>
      </c>
      <c r="B105" s="122">
        <v>3560391</v>
      </c>
      <c r="C105" s="123" t="s">
        <v>210</v>
      </c>
      <c r="D105" s="124" t="s">
        <v>211</v>
      </c>
      <c r="E105" s="125">
        <v>1600000</v>
      </c>
      <c r="F105" s="125">
        <v>2000000</v>
      </c>
      <c r="G105" s="125">
        <v>2000000</v>
      </c>
      <c r="H105" s="125">
        <v>2000000</v>
      </c>
      <c r="I105" s="125">
        <v>2000000</v>
      </c>
      <c r="J105" s="125">
        <v>2000000</v>
      </c>
      <c r="K105" s="125">
        <v>1500000</v>
      </c>
      <c r="L105" s="125">
        <v>1500000</v>
      </c>
      <c r="M105" s="125">
        <v>1500000</v>
      </c>
      <c r="N105" s="125">
        <v>1500000</v>
      </c>
      <c r="O105" s="125">
        <v>1500000</v>
      </c>
      <c r="P105" s="126">
        <v>1500000</v>
      </c>
      <c r="Q105" s="127">
        <f>SUM(E105:P105)</f>
        <v>20600000</v>
      </c>
      <c r="R105" s="128">
        <v>1716667</v>
      </c>
      <c r="S105" s="129">
        <f>(Q105/12)-R105</f>
        <v>-0.33333333325572312</v>
      </c>
      <c r="T105" s="130"/>
      <c r="U105" s="118"/>
      <c r="V105" s="119"/>
    </row>
    <row r="106" spans="1:22" s="139" customFormat="1" ht="15" customHeight="1" x14ac:dyDescent="0.25">
      <c r="A106" s="131"/>
      <c r="B106" s="170" t="s">
        <v>212</v>
      </c>
      <c r="C106" s="171"/>
      <c r="D106" s="171"/>
      <c r="E106" s="171"/>
      <c r="F106" s="172"/>
      <c r="G106" s="132"/>
      <c r="H106" s="132"/>
      <c r="I106" s="132"/>
      <c r="J106" s="132"/>
      <c r="K106" s="132"/>
      <c r="L106" s="132"/>
      <c r="M106" s="132"/>
      <c r="N106" s="132"/>
      <c r="O106" s="132"/>
      <c r="P106" s="133"/>
      <c r="Q106" s="134"/>
      <c r="R106" s="135"/>
      <c r="S106" s="132"/>
      <c r="T106" s="136"/>
      <c r="U106" s="137"/>
      <c r="V106" s="138"/>
    </row>
    <row r="107" spans="1:22" s="151" customFormat="1" ht="23.25" x14ac:dyDescent="0.25">
      <c r="A107" s="140">
        <v>39</v>
      </c>
      <c r="B107" s="141">
        <v>3781820</v>
      </c>
      <c r="C107" s="142" t="s">
        <v>213</v>
      </c>
      <c r="D107" s="143" t="s">
        <v>214</v>
      </c>
      <c r="E107" s="144">
        <v>900000</v>
      </c>
      <c r="F107" s="144">
        <v>1200000</v>
      </c>
      <c r="G107" s="144">
        <v>1200000</v>
      </c>
      <c r="H107" s="144">
        <v>1200000</v>
      </c>
      <c r="I107" s="144">
        <v>0</v>
      </c>
      <c r="J107" s="144">
        <v>0</v>
      </c>
      <c r="K107" s="144">
        <v>0</v>
      </c>
      <c r="L107" s="144">
        <v>0</v>
      </c>
      <c r="M107" s="144">
        <v>0</v>
      </c>
      <c r="N107" s="144">
        <v>0</v>
      </c>
      <c r="O107" s="144">
        <v>0</v>
      </c>
      <c r="P107" s="145">
        <v>0</v>
      </c>
      <c r="Q107" s="146">
        <f t="shared" ref="Q107:Q114" si="5">SUM(E107:P107)</f>
        <v>4500000</v>
      </c>
      <c r="R107" s="147"/>
      <c r="S107" s="144">
        <f t="shared" ref="S107:S114" si="6">(Q107/12)-R107</f>
        <v>375000</v>
      </c>
      <c r="T107" s="148"/>
      <c r="U107" s="149"/>
      <c r="V107" s="150"/>
    </row>
    <row r="108" spans="1:22" s="2" customFormat="1" ht="33.75" x14ac:dyDescent="0.25">
      <c r="A108" s="61">
        <v>69</v>
      </c>
      <c r="B108" s="37">
        <v>6184717</v>
      </c>
      <c r="C108" s="38" t="s">
        <v>215</v>
      </c>
      <c r="D108" s="62" t="s">
        <v>161</v>
      </c>
      <c r="E108" s="31">
        <v>500000</v>
      </c>
      <c r="F108" s="44">
        <v>500000</v>
      </c>
      <c r="G108" s="44">
        <v>500000</v>
      </c>
      <c r="H108" s="44">
        <v>500000</v>
      </c>
      <c r="I108" s="44">
        <v>500000</v>
      </c>
      <c r="J108" s="44">
        <v>500000</v>
      </c>
      <c r="K108" s="31">
        <v>200000</v>
      </c>
      <c r="L108" s="44">
        <v>0</v>
      </c>
      <c r="M108" s="44">
        <v>0</v>
      </c>
      <c r="N108" s="31">
        <v>0</v>
      </c>
      <c r="O108" s="31">
        <v>0</v>
      </c>
      <c r="P108" s="45">
        <v>0</v>
      </c>
      <c r="Q108" s="63">
        <f t="shared" si="5"/>
        <v>3200000</v>
      </c>
      <c r="R108" s="64"/>
      <c r="S108" s="65">
        <f t="shared" si="6"/>
        <v>266666.66666666669</v>
      </c>
      <c r="T108" s="66"/>
      <c r="U108" s="67"/>
      <c r="V108" s="68"/>
    </row>
    <row r="109" spans="1:22" s="2" customFormat="1" ht="22.5" x14ac:dyDescent="0.25">
      <c r="A109" s="61">
        <v>71</v>
      </c>
      <c r="B109" s="39">
        <v>4802337</v>
      </c>
      <c r="C109" s="38" t="s">
        <v>216</v>
      </c>
      <c r="D109" s="62" t="s">
        <v>217</v>
      </c>
      <c r="E109" s="31">
        <v>900000</v>
      </c>
      <c r="F109" s="44">
        <v>900000</v>
      </c>
      <c r="G109" s="44">
        <v>900000</v>
      </c>
      <c r="H109" s="44">
        <v>900000</v>
      </c>
      <c r="I109" s="44">
        <v>900000</v>
      </c>
      <c r="J109" s="44">
        <v>900000</v>
      </c>
      <c r="K109" s="31">
        <v>360000</v>
      </c>
      <c r="L109" s="44">
        <v>0</v>
      </c>
      <c r="M109" s="44">
        <v>0</v>
      </c>
      <c r="N109" s="31">
        <v>0</v>
      </c>
      <c r="O109" s="31">
        <v>0</v>
      </c>
      <c r="P109" s="45">
        <v>0</v>
      </c>
      <c r="Q109" s="63">
        <f t="shared" si="5"/>
        <v>5760000</v>
      </c>
      <c r="R109" s="64"/>
      <c r="S109" s="65">
        <f t="shared" si="6"/>
        <v>480000</v>
      </c>
      <c r="T109" s="66"/>
      <c r="U109" s="67"/>
      <c r="V109" s="68"/>
    </row>
    <row r="110" spans="1:22" s="2" customFormat="1" ht="33.75" x14ac:dyDescent="0.25">
      <c r="A110" s="61">
        <v>73</v>
      </c>
      <c r="B110" s="39">
        <v>4024916</v>
      </c>
      <c r="C110" s="38" t="s">
        <v>218</v>
      </c>
      <c r="D110" s="62" t="s">
        <v>219</v>
      </c>
      <c r="E110" s="31">
        <v>1200000</v>
      </c>
      <c r="F110" s="44">
        <v>1200000</v>
      </c>
      <c r="G110" s="44">
        <v>1200000</v>
      </c>
      <c r="H110" s="31">
        <v>1500000</v>
      </c>
      <c r="I110" s="44">
        <v>0</v>
      </c>
      <c r="J110" s="44">
        <v>0</v>
      </c>
      <c r="K110" s="31">
        <v>0</v>
      </c>
      <c r="L110" s="44">
        <v>0</v>
      </c>
      <c r="M110" s="44">
        <v>0</v>
      </c>
      <c r="N110" s="31">
        <v>0</v>
      </c>
      <c r="O110" s="31">
        <v>0</v>
      </c>
      <c r="P110" s="45">
        <v>0</v>
      </c>
      <c r="Q110" s="63">
        <f t="shared" si="5"/>
        <v>5100000</v>
      </c>
      <c r="R110" s="64"/>
      <c r="S110" s="65">
        <f t="shared" si="6"/>
        <v>425000</v>
      </c>
      <c r="T110" s="66"/>
      <c r="U110" s="67"/>
      <c r="V110" s="68"/>
    </row>
    <row r="111" spans="1:22" s="2" customFormat="1" ht="33.75" x14ac:dyDescent="0.25">
      <c r="A111" s="61">
        <v>74</v>
      </c>
      <c r="B111" s="37">
        <v>3018267</v>
      </c>
      <c r="C111" s="38" t="s">
        <v>125</v>
      </c>
      <c r="D111" s="62" t="s">
        <v>156</v>
      </c>
      <c r="E111" s="31">
        <v>1200000</v>
      </c>
      <c r="F111" s="44">
        <v>1200000</v>
      </c>
      <c r="G111" s="44">
        <v>1200000</v>
      </c>
      <c r="H111" s="44">
        <v>1200000</v>
      </c>
      <c r="I111" s="44">
        <v>1200000</v>
      </c>
      <c r="J111" s="44">
        <v>1200000</v>
      </c>
      <c r="K111" s="31">
        <v>480000</v>
      </c>
      <c r="L111" s="44">
        <v>0</v>
      </c>
      <c r="M111" s="44">
        <v>0</v>
      </c>
      <c r="N111" s="31">
        <v>0</v>
      </c>
      <c r="O111" s="31">
        <v>0</v>
      </c>
      <c r="P111" s="45">
        <v>0</v>
      </c>
      <c r="Q111" s="63">
        <f t="shared" si="5"/>
        <v>7680000</v>
      </c>
      <c r="R111" s="64"/>
      <c r="S111" s="65">
        <f t="shared" si="6"/>
        <v>640000</v>
      </c>
      <c r="T111" s="66"/>
      <c r="U111" s="67"/>
      <c r="V111" s="68"/>
    </row>
    <row r="112" spans="1:22" s="2" customFormat="1" ht="45" x14ac:dyDescent="0.25">
      <c r="A112" s="61">
        <v>78</v>
      </c>
      <c r="B112" s="152">
        <v>4505930</v>
      </c>
      <c r="C112" s="153" t="s">
        <v>220</v>
      </c>
      <c r="D112" s="62" t="s">
        <v>221</v>
      </c>
      <c r="E112" s="31">
        <v>270000</v>
      </c>
      <c r="F112" s="44">
        <v>900000</v>
      </c>
      <c r="G112" s="44">
        <v>900000</v>
      </c>
      <c r="H112" s="44">
        <v>900000</v>
      </c>
      <c r="I112" s="44">
        <v>900000</v>
      </c>
      <c r="J112" s="44">
        <v>900000</v>
      </c>
      <c r="K112" s="31">
        <v>900000</v>
      </c>
      <c r="L112" s="44">
        <v>900000</v>
      </c>
      <c r="M112" s="44">
        <v>0</v>
      </c>
      <c r="N112" s="31">
        <v>0</v>
      </c>
      <c r="O112" s="31">
        <v>0</v>
      </c>
      <c r="P112" s="45">
        <v>0</v>
      </c>
      <c r="Q112" s="63">
        <f t="shared" si="5"/>
        <v>6570000</v>
      </c>
      <c r="R112" s="64"/>
      <c r="S112" s="65">
        <f t="shared" si="6"/>
        <v>547500</v>
      </c>
      <c r="T112" s="66"/>
      <c r="U112" s="67"/>
      <c r="V112" s="68"/>
    </row>
    <row r="113" spans="1:22" s="2" customFormat="1" ht="33.75" x14ac:dyDescent="0.25">
      <c r="A113" s="61">
        <v>79</v>
      </c>
      <c r="B113" s="154">
        <v>3463903</v>
      </c>
      <c r="C113" s="153" t="s">
        <v>124</v>
      </c>
      <c r="D113" s="62" t="s">
        <v>177</v>
      </c>
      <c r="E113" s="31">
        <v>0</v>
      </c>
      <c r="F113" s="44">
        <v>0</v>
      </c>
      <c r="G113" s="44">
        <v>0</v>
      </c>
      <c r="H113" s="44">
        <v>1000000</v>
      </c>
      <c r="I113" s="44">
        <v>1200000</v>
      </c>
      <c r="J113" s="44">
        <v>1200000</v>
      </c>
      <c r="K113" s="31">
        <v>480000</v>
      </c>
      <c r="L113" s="44">
        <v>0</v>
      </c>
      <c r="M113" s="44">
        <v>0</v>
      </c>
      <c r="N113" s="31">
        <v>0</v>
      </c>
      <c r="O113" s="31">
        <v>0</v>
      </c>
      <c r="P113" s="45">
        <v>0</v>
      </c>
      <c r="Q113" s="63">
        <f t="shared" si="5"/>
        <v>3880000</v>
      </c>
      <c r="R113" s="64"/>
      <c r="S113" s="65">
        <f t="shared" si="6"/>
        <v>323333.33333333331</v>
      </c>
      <c r="T113" s="66"/>
      <c r="U113" s="67"/>
      <c r="V113" s="68"/>
    </row>
    <row r="114" spans="1:22" s="2" customFormat="1" ht="45" x14ac:dyDescent="0.25">
      <c r="A114" s="61">
        <v>80</v>
      </c>
      <c r="B114" s="41">
        <v>3218303</v>
      </c>
      <c r="C114" s="38" t="s">
        <v>222</v>
      </c>
      <c r="D114" s="62" t="s">
        <v>163</v>
      </c>
      <c r="E114" s="31">
        <v>0</v>
      </c>
      <c r="F114" s="44">
        <v>0</v>
      </c>
      <c r="G114" s="44">
        <v>0</v>
      </c>
      <c r="H114" s="44">
        <v>1080000</v>
      </c>
      <c r="I114" s="44">
        <v>1200000</v>
      </c>
      <c r="J114" s="44">
        <v>1200000</v>
      </c>
      <c r="K114" s="31">
        <v>480000</v>
      </c>
      <c r="L114" s="44">
        <v>0</v>
      </c>
      <c r="M114" s="44">
        <v>0</v>
      </c>
      <c r="N114" s="31">
        <v>0</v>
      </c>
      <c r="O114" s="31">
        <v>0</v>
      </c>
      <c r="P114" s="45">
        <v>0</v>
      </c>
      <c r="Q114" s="63">
        <f t="shared" si="5"/>
        <v>3960000</v>
      </c>
      <c r="R114" s="64"/>
      <c r="S114" s="65">
        <f t="shared" si="6"/>
        <v>330000</v>
      </c>
      <c r="T114" s="66"/>
      <c r="U114" s="67"/>
      <c r="V114" s="68"/>
    </row>
  </sheetData>
  <conditionalFormatting sqref="B89 B105:B106 C105 B78:C79 B63:C63">
    <cfRule type="containsText" dxfId="3" priority="2" operator="containsText" text="COBRO">
      <formula>NOT(ISERROR(SEARCH("COBRO",B63)))</formula>
    </cfRule>
  </conditionalFormatting>
  <conditionalFormatting sqref="B89 B105:B106 C105 B78:C79 B63:C63">
    <cfRule type="containsText" dxfId="2" priority="1" operator="containsText" text="NO COBRO">
      <formula>NOT(ISERROR(SEARCH("NO COBRO",B63)))</formula>
    </cfRule>
  </conditionalFormatting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5:Y78"/>
  <sheetViews>
    <sheetView topLeftCell="A64" workbookViewId="0">
      <selection activeCell="O13" sqref="O13"/>
    </sheetView>
  </sheetViews>
  <sheetFormatPr baseColWidth="10" defaultRowHeight="15.75" x14ac:dyDescent="0.25"/>
  <cols>
    <col min="1" max="1" width="5" customWidth="1"/>
    <col min="5" max="5" width="11.42578125" style="48"/>
    <col min="18" max="18" width="11.42578125" style="178"/>
    <col min="19" max="19" width="11.42578125" style="179"/>
  </cols>
  <sheetData>
    <row r="5" spans="1:22" ht="18.75" x14ac:dyDescent="0.25">
      <c r="B5" s="180" t="s">
        <v>225</v>
      </c>
      <c r="C5" s="155" t="s">
        <v>226</v>
      </c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81"/>
      <c r="U5" s="181"/>
      <c r="V5" s="181"/>
    </row>
    <row r="6" spans="1:22" ht="18.75" x14ac:dyDescent="0.2"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55"/>
      <c r="R6" s="182"/>
      <c r="S6" s="183"/>
      <c r="T6" s="181"/>
      <c r="U6" s="181"/>
      <c r="V6" s="181"/>
    </row>
    <row r="7" spans="1:22" ht="18.75" x14ac:dyDescent="0.2">
      <c r="C7" s="184" t="s">
        <v>128</v>
      </c>
      <c r="D7" s="185" t="s">
        <v>129</v>
      </c>
      <c r="E7" s="181"/>
      <c r="G7" s="186"/>
      <c r="H7" s="186"/>
      <c r="I7" s="186"/>
      <c r="J7" s="186"/>
      <c r="K7" s="186"/>
      <c r="L7" s="186"/>
      <c r="M7" s="186"/>
      <c r="N7" s="186"/>
      <c r="O7" s="186"/>
      <c r="P7" s="187">
        <v>45000</v>
      </c>
      <c r="Q7" s="155"/>
      <c r="R7" s="182"/>
      <c r="S7" s="183"/>
      <c r="T7" s="181"/>
      <c r="U7" s="181"/>
    </row>
    <row r="8" spans="1:22" ht="18.75" x14ac:dyDescent="0.2">
      <c r="C8" s="184" t="s">
        <v>130</v>
      </c>
      <c r="D8" s="185" t="s">
        <v>131</v>
      </c>
      <c r="E8" s="181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55"/>
      <c r="R8" s="182"/>
      <c r="S8" s="183"/>
      <c r="T8" s="181"/>
      <c r="U8" s="181"/>
    </row>
    <row r="9" spans="1:22" x14ac:dyDescent="0.25">
      <c r="C9" s="184" t="s">
        <v>132</v>
      </c>
      <c r="D9" s="185" t="s">
        <v>133</v>
      </c>
      <c r="E9" s="181"/>
      <c r="G9" s="186"/>
      <c r="H9" s="186"/>
      <c r="I9" s="186"/>
      <c r="J9" s="186"/>
      <c r="K9" s="186"/>
      <c r="L9" s="186"/>
      <c r="M9" s="186"/>
      <c r="N9" s="186"/>
      <c r="O9" s="186"/>
      <c r="P9" s="186"/>
    </row>
    <row r="10" spans="1:22" x14ac:dyDescent="0.25">
      <c r="D10" s="188"/>
      <c r="E10" s="181"/>
      <c r="F10" s="189"/>
      <c r="G10" s="186"/>
      <c r="H10" s="186"/>
      <c r="I10" s="186"/>
      <c r="J10" s="186"/>
      <c r="K10" s="186"/>
      <c r="L10" s="186"/>
      <c r="M10" s="186"/>
      <c r="N10" s="186"/>
      <c r="O10" s="186"/>
      <c r="P10" s="186"/>
    </row>
    <row r="12" spans="1:22" ht="47.25" x14ac:dyDescent="0.2">
      <c r="A12" s="190" t="s">
        <v>134</v>
      </c>
      <c r="B12" s="190" t="s">
        <v>227</v>
      </c>
      <c r="C12" s="190" t="s">
        <v>228</v>
      </c>
      <c r="D12" s="190" t="s">
        <v>229</v>
      </c>
      <c r="E12" s="190" t="s">
        <v>230</v>
      </c>
      <c r="F12" s="190" t="s">
        <v>231</v>
      </c>
      <c r="G12" s="190" t="s">
        <v>232</v>
      </c>
      <c r="H12" s="190" t="s">
        <v>233</v>
      </c>
      <c r="I12" s="190" t="s">
        <v>234</v>
      </c>
      <c r="J12" s="190" t="s">
        <v>235</v>
      </c>
      <c r="K12" s="190" t="s">
        <v>236</v>
      </c>
      <c r="L12" s="190" t="s">
        <v>237</v>
      </c>
      <c r="M12" s="190" t="s">
        <v>238</v>
      </c>
      <c r="N12" s="190" t="s">
        <v>239</v>
      </c>
      <c r="O12" s="190" t="s">
        <v>240</v>
      </c>
      <c r="P12" s="190" t="s">
        <v>241</v>
      </c>
      <c r="Q12" s="190" t="s">
        <v>139</v>
      </c>
      <c r="R12" s="191" t="s">
        <v>140</v>
      </c>
      <c r="S12" s="192" t="s">
        <v>141</v>
      </c>
      <c r="T12" s="190" t="s">
        <v>142</v>
      </c>
    </row>
    <row r="13" spans="1:22" s="151" customFormat="1" ht="33.75" x14ac:dyDescent="0.25">
      <c r="A13" s="193">
        <v>1</v>
      </c>
      <c r="B13" s="33">
        <v>757953</v>
      </c>
      <c r="C13" s="194" t="s">
        <v>242</v>
      </c>
      <c r="D13" s="195" t="s">
        <v>243</v>
      </c>
      <c r="E13" s="196">
        <v>1125000</v>
      </c>
      <c r="F13" s="196">
        <v>1260000</v>
      </c>
      <c r="G13" s="196">
        <v>1260000</v>
      </c>
      <c r="H13" s="196">
        <v>1350000</v>
      </c>
      <c r="I13" s="196">
        <v>1305000</v>
      </c>
      <c r="J13" s="196">
        <v>1350000</v>
      </c>
      <c r="K13" s="196">
        <v>450000</v>
      </c>
      <c r="L13" s="196">
        <v>0</v>
      </c>
      <c r="M13" s="196">
        <v>0</v>
      </c>
      <c r="N13" s="196">
        <v>0</v>
      </c>
      <c r="O13" s="196">
        <v>0</v>
      </c>
      <c r="P13" s="196">
        <v>0</v>
      </c>
      <c r="Q13" s="197">
        <f>SUM(E13:P13)</f>
        <v>8100000</v>
      </c>
      <c r="R13" s="198"/>
      <c r="S13" s="199">
        <f>(Q13/12)-R13</f>
        <v>675000</v>
      </c>
      <c r="T13" s="193"/>
    </row>
    <row r="14" spans="1:22" s="151" customFormat="1" ht="33.75" x14ac:dyDescent="0.25">
      <c r="A14" s="193">
        <v>2</v>
      </c>
      <c r="B14" s="200">
        <v>5160006</v>
      </c>
      <c r="C14" s="34" t="s">
        <v>244</v>
      </c>
      <c r="D14" s="195" t="s">
        <v>245</v>
      </c>
      <c r="E14" s="196">
        <v>585000</v>
      </c>
      <c r="F14" s="196">
        <v>1215000</v>
      </c>
      <c r="G14" s="196">
        <v>1125000</v>
      </c>
      <c r="H14" s="196">
        <v>1170000</v>
      </c>
      <c r="I14" s="196">
        <v>1215000</v>
      </c>
      <c r="J14" s="196">
        <v>1170000</v>
      </c>
      <c r="K14" s="196">
        <v>1170000</v>
      </c>
      <c r="L14" s="196">
        <v>1170000</v>
      </c>
      <c r="M14" s="196">
        <v>1215000</v>
      </c>
      <c r="N14" s="196">
        <v>1260000</v>
      </c>
      <c r="O14" s="196">
        <v>1305000</v>
      </c>
      <c r="P14" s="196">
        <f t="shared" ref="P14:P68" si="0">+$P$7*26</f>
        <v>1170000</v>
      </c>
      <c r="Q14" s="197">
        <f t="shared" ref="Q14:Q68" si="1">SUM(E14:P14)</f>
        <v>13770000</v>
      </c>
      <c r="R14" s="198"/>
      <c r="S14" s="199">
        <f t="shared" ref="S14:S68" si="2">(Q14/12)-R14</f>
        <v>1147500</v>
      </c>
      <c r="T14" s="201"/>
    </row>
    <row r="15" spans="1:22" s="151" customFormat="1" ht="22.5" x14ac:dyDescent="0.25">
      <c r="A15" s="193">
        <v>3</v>
      </c>
      <c r="B15" s="33">
        <v>1541667</v>
      </c>
      <c r="C15" s="34" t="s">
        <v>246</v>
      </c>
      <c r="D15" s="195" t="s">
        <v>245</v>
      </c>
      <c r="E15" s="196">
        <v>1260000</v>
      </c>
      <c r="F15" s="196">
        <v>1395000</v>
      </c>
      <c r="G15" s="196">
        <v>1350000</v>
      </c>
      <c r="H15" s="196">
        <v>1260000</v>
      </c>
      <c r="I15" s="196">
        <v>1350000</v>
      </c>
      <c r="J15" s="196">
        <v>1305000</v>
      </c>
      <c r="K15" s="196">
        <v>1395000</v>
      </c>
      <c r="L15" s="196">
        <v>1395000</v>
      </c>
      <c r="M15" s="196">
        <v>1350000</v>
      </c>
      <c r="N15" s="196">
        <v>1395000</v>
      </c>
      <c r="O15" s="196">
        <v>1305000</v>
      </c>
      <c r="P15" s="196">
        <f t="shared" si="0"/>
        <v>1170000</v>
      </c>
      <c r="Q15" s="197">
        <f t="shared" si="1"/>
        <v>15930000</v>
      </c>
      <c r="R15" s="198"/>
      <c r="S15" s="199">
        <f t="shared" si="2"/>
        <v>1327500</v>
      </c>
      <c r="T15" s="193"/>
    </row>
    <row r="16" spans="1:22" s="151" customFormat="1" ht="22.5" x14ac:dyDescent="0.25">
      <c r="A16" s="193">
        <v>4</v>
      </c>
      <c r="B16" s="33">
        <v>608751</v>
      </c>
      <c r="C16" s="34" t="s">
        <v>247</v>
      </c>
      <c r="D16" s="195" t="s">
        <v>180</v>
      </c>
      <c r="E16" s="196">
        <v>1395000</v>
      </c>
      <c r="F16" s="196">
        <v>1530000</v>
      </c>
      <c r="G16" s="196">
        <v>1755000</v>
      </c>
      <c r="H16" s="196">
        <v>1530000</v>
      </c>
      <c r="I16" s="196">
        <v>1665000</v>
      </c>
      <c r="J16" s="196">
        <v>1530000</v>
      </c>
      <c r="K16" s="196">
        <v>1620000</v>
      </c>
      <c r="L16" s="196">
        <v>1620000</v>
      </c>
      <c r="M16" s="196">
        <v>1530000</v>
      </c>
      <c r="N16" s="196">
        <v>1710000</v>
      </c>
      <c r="O16" s="196">
        <v>1530000</v>
      </c>
      <c r="P16" s="196">
        <f t="shared" si="0"/>
        <v>1170000</v>
      </c>
      <c r="Q16" s="197">
        <f t="shared" si="1"/>
        <v>18585000</v>
      </c>
      <c r="R16" s="198">
        <v>783750</v>
      </c>
      <c r="S16" s="199">
        <f t="shared" si="2"/>
        <v>765000</v>
      </c>
      <c r="T16" s="193"/>
    </row>
    <row r="17" spans="1:20" s="151" customFormat="1" ht="33.75" x14ac:dyDescent="0.25">
      <c r="A17" s="193">
        <v>5</v>
      </c>
      <c r="B17" s="33">
        <v>897267</v>
      </c>
      <c r="C17" s="34" t="s">
        <v>248</v>
      </c>
      <c r="D17" s="195" t="s">
        <v>249</v>
      </c>
      <c r="E17" s="196">
        <v>1250000</v>
      </c>
      <c r="F17" s="196">
        <v>1250000</v>
      </c>
      <c r="G17" s="196">
        <v>1250000</v>
      </c>
      <c r="H17" s="196">
        <v>1300000</v>
      </c>
      <c r="I17" s="196">
        <v>1300000</v>
      </c>
      <c r="J17" s="196">
        <v>1300000</v>
      </c>
      <c r="K17" s="196">
        <v>1300000</v>
      </c>
      <c r="L17" s="196">
        <v>1350000</v>
      </c>
      <c r="M17" s="196">
        <v>1300000</v>
      </c>
      <c r="N17" s="196">
        <v>1350000</v>
      </c>
      <c r="O17" s="196">
        <v>1300000</v>
      </c>
      <c r="P17" s="196">
        <f>50000*26</f>
        <v>1300000</v>
      </c>
      <c r="Q17" s="197">
        <f t="shared" si="1"/>
        <v>15550000</v>
      </c>
      <c r="R17" s="198"/>
      <c r="S17" s="199">
        <f t="shared" si="2"/>
        <v>1295833.3333333333</v>
      </c>
      <c r="T17" s="201"/>
    </row>
    <row r="18" spans="1:20" s="151" customFormat="1" ht="33.75" x14ac:dyDescent="0.25">
      <c r="A18" s="193">
        <v>6</v>
      </c>
      <c r="B18" s="202">
        <v>1310757</v>
      </c>
      <c r="C18" s="34" t="s">
        <v>250</v>
      </c>
      <c r="D18" s="195" t="s">
        <v>251</v>
      </c>
      <c r="E18" s="196">
        <v>1395000</v>
      </c>
      <c r="F18" s="196">
        <v>1125000</v>
      </c>
      <c r="G18" s="196">
        <v>1260000</v>
      </c>
      <c r="H18" s="196">
        <v>1305000</v>
      </c>
      <c r="I18" s="196">
        <v>1305000</v>
      </c>
      <c r="J18" s="196">
        <v>1305000</v>
      </c>
      <c r="K18" s="196">
        <v>1305000</v>
      </c>
      <c r="L18" s="196">
        <v>1350000</v>
      </c>
      <c r="M18" s="196">
        <v>1350000</v>
      </c>
      <c r="N18" s="196">
        <v>1260000</v>
      </c>
      <c r="O18" s="196">
        <v>1305000</v>
      </c>
      <c r="P18" s="196">
        <f t="shared" si="0"/>
        <v>1170000</v>
      </c>
      <c r="Q18" s="197">
        <f t="shared" si="1"/>
        <v>15435000</v>
      </c>
      <c r="R18" s="198"/>
      <c r="S18" s="199">
        <f t="shared" si="2"/>
        <v>1286250</v>
      </c>
      <c r="T18" s="201"/>
    </row>
    <row r="19" spans="1:20" s="151" customFormat="1" ht="33.75" x14ac:dyDescent="0.25">
      <c r="A19" s="193">
        <v>7</v>
      </c>
      <c r="B19" s="203">
        <v>1544009</v>
      </c>
      <c r="C19" s="34" t="s">
        <v>252</v>
      </c>
      <c r="D19" s="195" t="s">
        <v>253</v>
      </c>
      <c r="E19" s="196">
        <v>1350000</v>
      </c>
      <c r="F19" s="196">
        <v>1170000</v>
      </c>
      <c r="G19" s="196">
        <v>1215000</v>
      </c>
      <c r="H19" s="196">
        <v>1125000</v>
      </c>
      <c r="I19" s="196">
        <v>1170000</v>
      </c>
      <c r="J19" s="196">
        <v>1080000</v>
      </c>
      <c r="K19" s="196">
        <v>1260000</v>
      </c>
      <c r="L19" s="196">
        <v>1215000</v>
      </c>
      <c r="M19" s="196">
        <v>1215000</v>
      </c>
      <c r="N19" s="196">
        <v>1350000</v>
      </c>
      <c r="O19" s="196">
        <v>1170000</v>
      </c>
      <c r="P19" s="196">
        <f t="shared" si="0"/>
        <v>1170000</v>
      </c>
      <c r="Q19" s="197">
        <f t="shared" si="1"/>
        <v>14490000</v>
      </c>
      <c r="R19" s="198"/>
      <c r="S19" s="199">
        <f t="shared" si="2"/>
        <v>1207500</v>
      </c>
      <c r="T19" s="201"/>
    </row>
    <row r="20" spans="1:20" s="151" customFormat="1" ht="22.5" x14ac:dyDescent="0.25">
      <c r="A20" s="193">
        <v>8</v>
      </c>
      <c r="B20" s="33">
        <v>2847974</v>
      </c>
      <c r="C20" s="34" t="s">
        <v>254</v>
      </c>
      <c r="D20" s="195" t="s">
        <v>255</v>
      </c>
      <c r="E20" s="196">
        <v>1215000</v>
      </c>
      <c r="F20" s="196">
        <v>1125000</v>
      </c>
      <c r="G20" s="196">
        <v>1170000</v>
      </c>
      <c r="H20" s="196">
        <v>1170000</v>
      </c>
      <c r="I20" s="196">
        <v>1125000</v>
      </c>
      <c r="J20" s="196">
        <v>1215000</v>
      </c>
      <c r="K20" s="196">
        <v>1170000</v>
      </c>
      <c r="L20" s="196">
        <v>1125000</v>
      </c>
      <c r="M20" s="196">
        <v>1125000</v>
      </c>
      <c r="N20" s="196">
        <v>1080000</v>
      </c>
      <c r="O20" s="196">
        <v>1170000</v>
      </c>
      <c r="P20" s="196">
        <f t="shared" si="0"/>
        <v>1170000</v>
      </c>
      <c r="Q20" s="197">
        <f t="shared" si="1"/>
        <v>13860000</v>
      </c>
      <c r="R20" s="198"/>
      <c r="S20" s="199">
        <f t="shared" si="2"/>
        <v>1155000</v>
      </c>
      <c r="T20" s="201"/>
    </row>
    <row r="21" spans="1:20" s="151" customFormat="1" ht="45" x14ac:dyDescent="0.25">
      <c r="A21" s="193">
        <v>9</v>
      </c>
      <c r="B21" s="200">
        <v>1132880</v>
      </c>
      <c r="C21" s="34" t="s">
        <v>256</v>
      </c>
      <c r="D21" s="195" t="s">
        <v>245</v>
      </c>
      <c r="E21" s="196">
        <v>0</v>
      </c>
      <c r="F21" s="196">
        <v>0</v>
      </c>
      <c r="G21" s="196">
        <v>0</v>
      </c>
      <c r="H21" s="196">
        <v>1305000</v>
      </c>
      <c r="I21" s="196">
        <v>1395000</v>
      </c>
      <c r="J21" s="196">
        <v>1350000</v>
      </c>
      <c r="K21" s="196">
        <v>1395000</v>
      </c>
      <c r="L21" s="196">
        <v>1395000</v>
      </c>
      <c r="M21" s="196">
        <v>1350000</v>
      </c>
      <c r="N21" s="196">
        <v>1395000</v>
      </c>
      <c r="O21" s="196">
        <v>1350000</v>
      </c>
      <c r="P21" s="196">
        <f t="shared" si="0"/>
        <v>1170000</v>
      </c>
      <c r="Q21" s="197">
        <f t="shared" si="1"/>
        <v>12105000</v>
      </c>
      <c r="R21" s="198"/>
      <c r="S21" s="199">
        <f t="shared" si="2"/>
        <v>1008750</v>
      </c>
      <c r="T21" s="201"/>
    </row>
    <row r="22" spans="1:20" s="151" customFormat="1" ht="45" x14ac:dyDescent="0.25">
      <c r="A22" s="193">
        <v>10</v>
      </c>
      <c r="B22" s="33">
        <v>2576068</v>
      </c>
      <c r="C22" s="34" t="s">
        <v>257</v>
      </c>
      <c r="D22" s="195" t="s">
        <v>245</v>
      </c>
      <c r="E22" s="196">
        <v>1125000</v>
      </c>
      <c r="F22" s="196">
        <v>1305000</v>
      </c>
      <c r="G22" s="196">
        <v>1305000</v>
      </c>
      <c r="H22" s="196">
        <v>1620000</v>
      </c>
      <c r="I22" s="196">
        <v>1755000</v>
      </c>
      <c r="J22" s="196">
        <v>1440000</v>
      </c>
      <c r="K22" s="196">
        <v>1215000</v>
      </c>
      <c r="L22" s="196">
        <v>1170000</v>
      </c>
      <c r="M22" s="196">
        <v>1170000</v>
      </c>
      <c r="N22" s="196">
        <v>1350000</v>
      </c>
      <c r="O22" s="196">
        <v>1170000</v>
      </c>
      <c r="P22" s="196">
        <f t="shared" si="0"/>
        <v>1170000</v>
      </c>
      <c r="Q22" s="197">
        <f t="shared" si="1"/>
        <v>15795000</v>
      </c>
      <c r="R22" s="198"/>
      <c r="S22" s="199">
        <f t="shared" si="2"/>
        <v>1316250</v>
      </c>
      <c r="T22" s="201"/>
    </row>
    <row r="23" spans="1:20" s="151" customFormat="1" ht="45" x14ac:dyDescent="0.25">
      <c r="A23" s="193">
        <v>11</v>
      </c>
      <c r="B23" s="35">
        <v>4681463</v>
      </c>
      <c r="C23" s="34" t="s">
        <v>258</v>
      </c>
      <c r="D23" s="195" t="s">
        <v>245</v>
      </c>
      <c r="E23" s="196">
        <v>945000</v>
      </c>
      <c r="F23" s="196">
        <v>1305000</v>
      </c>
      <c r="G23" s="196">
        <v>1440000</v>
      </c>
      <c r="H23" s="196">
        <v>1260000</v>
      </c>
      <c r="I23" s="196">
        <v>1305000</v>
      </c>
      <c r="J23" s="196">
        <v>1215000</v>
      </c>
      <c r="K23" s="196">
        <v>1260000</v>
      </c>
      <c r="L23" s="196">
        <v>1170000</v>
      </c>
      <c r="M23" s="196">
        <v>1215000</v>
      </c>
      <c r="N23" s="196">
        <v>1125000</v>
      </c>
      <c r="O23" s="196">
        <v>1170000</v>
      </c>
      <c r="P23" s="196">
        <f t="shared" si="0"/>
        <v>1170000</v>
      </c>
      <c r="Q23" s="197">
        <f t="shared" si="1"/>
        <v>14580000</v>
      </c>
      <c r="R23" s="198"/>
      <c r="S23" s="199">
        <f t="shared" si="2"/>
        <v>1215000</v>
      </c>
      <c r="T23" s="201"/>
    </row>
    <row r="24" spans="1:20" s="151" customFormat="1" ht="22.5" x14ac:dyDescent="0.25">
      <c r="A24" s="193">
        <v>12</v>
      </c>
      <c r="B24" s="35">
        <v>5710012</v>
      </c>
      <c r="C24" s="34" t="s">
        <v>259</v>
      </c>
      <c r="D24" s="195" t="s">
        <v>245</v>
      </c>
      <c r="E24" s="196">
        <v>540000</v>
      </c>
      <c r="F24" s="196">
        <v>1260000</v>
      </c>
      <c r="G24" s="196">
        <v>1215000</v>
      </c>
      <c r="H24" s="196">
        <v>1350000</v>
      </c>
      <c r="I24" s="196">
        <v>1350000</v>
      </c>
      <c r="J24" s="196">
        <v>1305000</v>
      </c>
      <c r="K24" s="196">
        <v>1395000</v>
      </c>
      <c r="L24" s="196">
        <v>1395000</v>
      </c>
      <c r="M24" s="196">
        <v>1350000</v>
      </c>
      <c r="N24" s="196">
        <v>1395000</v>
      </c>
      <c r="O24" s="196">
        <v>1350000</v>
      </c>
      <c r="P24" s="196">
        <f t="shared" si="0"/>
        <v>1170000</v>
      </c>
      <c r="Q24" s="197">
        <f t="shared" si="1"/>
        <v>15075000</v>
      </c>
      <c r="R24" s="198"/>
      <c r="S24" s="199">
        <f t="shared" si="2"/>
        <v>1256250</v>
      </c>
      <c r="T24" s="201"/>
    </row>
    <row r="25" spans="1:20" s="151" customFormat="1" ht="22.5" x14ac:dyDescent="0.25">
      <c r="A25" s="193">
        <v>13</v>
      </c>
      <c r="B25" s="33">
        <v>1290552</v>
      </c>
      <c r="C25" s="34" t="s">
        <v>260</v>
      </c>
      <c r="D25" s="195" t="s">
        <v>251</v>
      </c>
      <c r="E25" s="196">
        <v>1395000</v>
      </c>
      <c r="F25" s="196">
        <v>1125000</v>
      </c>
      <c r="G25" s="196">
        <v>1125000</v>
      </c>
      <c r="H25" s="196">
        <v>1215000</v>
      </c>
      <c r="I25" s="196">
        <v>1260000</v>
      </c>
      <c r="J25" s="196">
        <v>1170000</v>
      </c>
      <c r="K25" s="196">
        <v>1215000</v>
      </c>
      <c r="L25" s="196">
        <v>1215000</v>
      </c>
      <c r="M25" s="196">
        <v>1260000</v>
      </c>
      <c r="N25" s="196">
        <v>1170000</v>
      </c>
      <c r="O25" s="196">
        <v>1215000</v>
      </c>
      <c r="P25" s="196">
        <f t="shared" si="0"/>
        <v>1170000</v>
      </c>
      <c r="Q25" s="197">
        <f t="shared" si="1"/>
        <v>14535000</v>
      </c>
      <c r="R25" s="198"/>
      <c r="S25" s="199">
        <f t="shared" si="2"/>
        <v>1211250</v>
      </c>
      <c r="T25" s="201"/>
    </row>
    <row r="26" spans="1:20" s="151" customFormat="1" ht="45" x14ac:dyDescent="0.25">
      <c r="A26" s="193">
        <v>14</v>
      </c>
      <c r="B26" s="200">
        <v>5334502</v>
      </c>
      <c r="C26" s="34" t="s">
        <v>261</v>
      </c>
      <c r="D26" s="195" t="s">
        <v>245</v>
      </c>
      <c r="E26" s="196"/>
      <c r="F26" s="196">
        <v>0</v>
      </c>
      <c r="G26" s="196">
        <v>0</v>
      </c>
      <c r="H26" s="196">
        <v>0</v>
      </c>
      <c r="I26" s="196">
        <v>0</v>
      </c>
      <c r="J26" s="196">
        <v>0</v>
      </c>
      <c r="K26" s="196">
        <v>0</v>
      </c>
      <c r="L26" s="196">
        <v>0</v>
      </c>
      <c r="M26" s="196">
        <v>765000</v>
      </c>
      <c r="N26" s="196">
        <v>1125000</v>
      </c>
      <c r="O26" s="196">
        <v>1035000</v>
      </c>
      <c r="P26" s="196">
        <f t="shared" si="0"/>
        <v>1170000</v>
      </c>
      <c r="Q26" s="197">
        <f t="shared" si="1"/>
        <v>4095000</v>
      </c>
      <c r="R26" s="198"/>
      <c r="S26" s="199">
        <f t="shared" si="2"/>
        <v>341250</v>
      </c>
      <c r="T26" s="201"/>
    </row>
    <row r="27" spans="1:20" s="151" customFormat="1" ht="45" x14ac:dyDescent="0.25">
      <c r="A27" s="193">
        <v>15</v>
      </c>
      <c r="B27" s="33">
        <v>5904672</v>
      </c>
      <c r="C27" s="194" t="s">
        <v>262</v>
      </c>
      <c r="D27" s="195" t="s">
        <v>263</v>
      </c>
      <c r="E27" s="196">
        <v>1215000</v>
      </c>
      <c r="F27" s="196">
        <v>1035000</v>
      </c>
      <c r="G27" s="196">
        <v>990000</v>
      </c>
      <c r="H27" s="196">
        <v>1170000</v>
      </c>
      <c r="I27" s="196">
        <v>1125000</v>
      </c>
      <c r="J27" s="196">
        <v>1080000</v>
      </c>
      <c r="K27" s="196">
        <v>450000</v>
      </c>
      <c r="L27" s="196">
        <v>0</v>
      </c>
      <c r="M27" s="196">
        <v>0</v>
      </c>
      <c r="N27" s="196">
        <v>0</v>
      </c>
      <c r="O27" s="196">
        <v>0</v>
      </c>
      <c r="P27" s="196">
        <v>0</v>
      </c>
      <c r="Q27" s="197">
        <f t="shared" si="1"/>
        <v>7065000</v>
      </c>
      <c r="R27" s="198">
        <v>551250</v>
      </c>
      <c r="S27" s="199">
        <f t="shared" si="2"/>
        <v>37500</v>
      </c>
      <c r="T27" s="201"/>
    </row>
    <row r="28" spans="1:20" s="151" customFormat="1" ht="22.5" x14ac:dyDescent="0.25">
      <c r="A28" s="193">
        <v>16</v>
      </c>
      <c r="B28" s="33">
        <v>660545</v>
      </c>
      <c r="C28" s="34" t="s">
        <v>264</v>
      </c>
      <c r="D28" s="195" t="s">
        <v>245</v>
      </c>
      <c r="E28" s="196">
        <v>0</v>
      </c>
      <c r="F28" s="196">
        <v>0</v>
      </c>
      <c r="G28" s="196">
        <v>765000</v>
      </c>
      <c r="H28" s="196">
        <v>1170000</v>
      </c>
      <c r="I28" s="196">
        <v>1215000</v>
      </c>
      <c r="J28" s="196">
        <v>1215000</v>
      </c>
      <c r="K28" s="196">
        <v>450000</v>
      </c>
      <c r="L28" s="196">
        <v>0</v>
      </c>
      <c r="M28" s="196">
        <v>1125000</v>
      </c>
      <c r="N28" s="196">
        <v>1305000</v>
      </c>
      <c r="O28" s="196">
        <v>1260000</v>
      </c>
      <c r="P28" s="196">
        <f t="shared" si="0"/>
        <v>1170000</v>
      </c>
      <c r="Q28" s="197">
        <f t="shared" si="1"/>
        <v>9675000</v>
      </c>
      <c r="R28" s="198"/>
      <c r="S28" s="199">
        <f t="shared" si="2"/>
        <v>806250</v>
      </c>
      <c r="T28" s="201"/>
    </row>
    <row r="29" spans="1:20" s="151" customFormat="1" ht="45" x14ac:dyDescent="0.25">
      <c r="A29" s="193">
        <v>17</v>
      </c>
      <c r="B29" s="35">
        <v>6817654</v>
      </c>
      <c r="C29" s="34" t="s">
        <v>265</v>
      </c>
      <c r="D29" s="195" t="s">
        <v>266</v>
      </c>
      <c r="E29" s="196">
        <v>990000</v>
      </c>
      <c r="F29" s="196">
        <v>1125000</v>
      </c>
      <c r="G29" s="196">
        <v>1080000</v>
      </c>
      <c r="H29" s="196">
        <v>1125000</v>
      </c>
      <c r="I29" s="196">
        <v>1170000</v>
      </c>
      <c r="J29" s="196">
        <v>1215000</v>
      </c>
      <c r="K29" s="196">
        <v>1350000</v>
      </c>
      <c r="L29" s="196">
        <v>1125000</v>
      </c>
      <c r="M29" s="196">
        <v>1170000</v>
      </c>
      <c r="N29" s="196">
        <v>1395000</v>
      </c>
      <c r="O29" s="196">
        <v>1215000</v>
      </c>
      <c r="P29" s="196">
        <f t="shared" si="0"/>
        <v>1170000</v>
      </c>
      <c r="Q29" s="197">
        <f t="shared" si="1"/>
        <v>14130000</v>
      </c>
      <c r="R29" s="198"/>
      <c r="S29" s="199">
        <f t="shared" si="2"/>
        <v>1177500</v>
      </c>
      <c r="T29" s="201"/>
    </row>
    <row r="30" spans="1:20" s="151" customFormat="1" ht="22.5" x14ac:dyDescent="0.25">
      <c r="A30" s="193">
        <v>18</v>
      </c>
      <c r="B30" s="33">
        <v>1762886</v>
      </c>
      <c r="C30" s="34" t="s">
        <v>267</v>
      </c>
      <c r="D30" s="195" t="s">
        <v>245</v>
      </c>
      <c r="E30" s="196">
        <v>1215000</v>
      </c>
      <c r="F30" s="196">
        <v>1215000</v>
      </c>
      <c r="G30" s="196">
        <v>1260000</v>
      </c>
      <c r="H30" s="196">
        <v>1260000</v>
      </c>
      <c r="I30" s="196">
        <v>1170000</v>
      </c>
      <c r="J30" s="196">
        <v>1215000</v>
      </c>
      <c r="K30" s="196">
        <v>1260000</v>
      </c>
      <c r="L30" s="196">
        <v>1305000</v>
      </c>
      <c r="M30" s="196">
        <v>1305000</v>
      </c>
      <c r="N30" s="196">
        <v>1395000</v>
      </c>
      <c r="O30" s="196">
        <v>1350000</v>
      </c>
      <c r="P30" s="196">
        <f t="shared" si="0"/>
        <v>1170000</v>
      </c>
      <c r="Q30" s="197">
        <f t="shared" si="1"/>
        <v>15120000</v>
      </c>
      <c r="R30" s="198"/>
      <c r="S30" s="199">
        <f t="shared" si="2"/>
        <v>1260000</v>
      </c>
      <c r="T30" s="201"/>
    </row>
    <row r="31" spans="1:20" s="151" customFormat="1" ht="33.75" x14ac:dyDescent="0.25">
      <c r="A31" s="193">
        <v>19</v>
      </c>
      <c r="B31" s="33">
        <v>2069204</v>
      </c>
      <c r="C31" s="34" t="s">
        <v>268</v>
      </c>
      <c r="D31" s="195" t="s">
        <v>255</v>
      </c>
      <c r="E31" s="196">
        <v>1215000</v>
      </c>
      <c r="F31" s="196">
        <v>1125000</v>
      </c>
      <c r="G31" s="196">
        <v>1170000</v>
      </c>
      <c r="H31" s="196">
        <v>1170000</v>
      </c>
      <c r="I31" s="196">
        <v>1170000</v>
      </c>
      <c r="J31" s="196">
        <v>1170000</v>
      </c>
      <c r="K31" s="196">
        <v>1125000</v>
      </c>
      <c r="L31" s="196">
        <v>1215000</v>
      </c>
      <c r="M31" s="196">
        <v>1170000</v>
      </c>
      <c r="N31" s="196">
        <v>1080000</v>
      </c>
      <c r="O31" s="196">
        <v>1170000</v>
      </c>
      <c r="P31" s="196">
        <f t="shared" si="0"/>
        <v>1170000</v>
      </c>
      <c r="Q31" s="197">
        <f t="shared" si="1"/>
        <v>13950000</v>
      </c>
      <c r="R31" s="198"/>
      <c r="S31" s="199">
        <f t="shared" si="2"/>
        <v>1162500</v>
      </c>
      <c r="T31" s="201"/>
    </row>
    <row r="32" spans="1:20" s="151" customFormat="1" ht="33.75" x14ac:dyDescent="0.25">
      <c r="A32" s="193">
        <v>20</v>
      </c>
      <c r="B32" s="204">
        <v>929342</v>
      </c>
      <c r="C32" s="34" t="s">
        <v>269</v>
      </c>
      <c r="D32" s="195" t="s">
        <v>245</v>
      </c>
      <c r="E32" s="196">
        <v>1305000</v>
      </c>
      <c r="F32" s="196">
        <v>1305000</v>
      </c>
      <c r="G32" s="196">
        <v>1350000</v>
      </c>
      <c r="H32" s="196">
        <v>1305000</v>
      </c>
      <c r="I32" s="196">
        <v>1395000</v>
      </c>
      <c r="J32" s="196">
        <v>1350000</v>
      </c>
      <c r="K32" s="196">
        <v>1395000</v>
      </c>
      <c r="L32" s="196">
        <v>1395000</v>
      </c>
      <c r="M32" s="196">
        <v>1350000</v>
      </c>
      <c r="N32" s="196">
        <v>1395000</v>
      </c>
      <c r="O32" s="196">
        <v>1350000</v>
      </c>
      <c r="P32" s="196">
        <f t="shared" si="0"/>
        <v>1170000</v>
      </c>
      <c r="Q32" s="197">
        <f t="shared" si="1"/>
        <v>16065000</v>
      </c>
      <c r="R32" s="198"/>
      <c r="S32" s="199">
        <f t="shared" si="2"/>
        <v>1338750</v>
      </c>
      <c r="T32" s="201"/>
    </row>
    <row r="33" spans="1:20" s="151" customFormat="1" ht="22.5" x14ac:dyDescent="0.25">
      <c r="A33" s="193">
        <v>21</v>
      </c>
      <c r="B33" s="33">
        <v>1352968</v>
      </c>
      <c r="C33" s="34" t="s">
        <v>270</v>
      </c>
      <c r="D33" s="195" t="s">
        <v>180</v>
      </c>
      <c r="E33" s="196">
        <v>1395000</v>
      </c>
      <c r="F33" s="196">
        <v>1305000</v>
      </c>
      <c r="G33" s="196">
        <v>1350000</v>
      </c>
      <c r="H33" s="196">
        <v>1485000</v>
      </c>
      <c r="I33" s="196">
        <v>1485000</v>
      </c>
      <c r="J33" s="196">
        <v>1350000</v>
      </c>
      <c r="K33" s="196">
        <v>1395000</v>
      </c>
      <c r="L33" s="196">
        <v>1395000</v>
      </c>
      <c r="M33" s="196">
        <v>1350000</v>
      </c>
      <c r="N33" s="196">
        <v>1395000</v>
      </c>
      <c r="O33" s="196">
        <v>1350000</v>
      </c>
      <c r="P33" s="196">
        <f t="shared" si="0"/>
        <v>1170000</v>
      </c>
      <c r="Q33" s="197">
        <f t="shared" si="1"/>
        <v>16425000</v>
      </c>
      <c r="R33" s="198"/>
      <c r="S33" s="199">
        <f t="shared" si="2"/>
        <v>1368750</v>
      </c>
      <c r="T33" s="201"/>
    </row>
    <row r="34" spans="1:20" s="151" customFormat="1" ht="22.5" x14ac:dyDescent="0.25">
      <c r="A34" s="193">
        <v>22</v>
      </c>
      <c r="B34" s="33">
        <v>2530882</v>
      </c>
      <c r="C34" s="34" t="s">
        <v>271</v>
      </c>
      <c r="D34" s="195" t="s">
        <v>170</v>
      </c>
      <c r="E34" s="196">
        <v>1125000</v>
      </c>
      <c r="F34" s="196">
        <v>1125000</v>
      </c>
      <c r="G34" s="196">
        <v>1035000</v>
      </c>
      <c r="H34" s="196">
        <v>1035000</v>
      </c>
      <c r="I34" s="196">
        <v>900000</v>
      </c>
      <c r="J34" s="196">
        <v>1080000</v>
      </c>
      <c r="K34" s="196">
        <v>450000</v>
      </c>
      <c r="L34" s="196">
        <v>0</v>
      </c>
      <c r="M34" s="196">
        <v>495000</v>
      </c>
      <c r="N34" s="196">
        <v>1080000</v>
      </c>
      <c r="O34" s="196">
        <f>1125000+250000</f>
        <v>1375000</v>
      </c>
      <c r="P34" s="196">
        <f t="shared" si="0"/>
        <v>1170000</v>
      </c>
      <c r="Q34" s="197">
        <f t="shared" si="1"/>
        <v>10870000</v>
      </c>
      <c r="R34" s="198"/>
      <c r="S34" s="199">
        <f t="shared" si="2"/>
        <v>905833.33333333337</v>
      </c>
      <c r="T34" s="201"/>
    </row>
    <row r="35" spans="1:20" s="151" customFormat="1" ht="33.75" x14ac:dyDescent="0.25">
      <c r="A35" s="193">
        <v>23</v>
      </c>
      <c r="B35" s="200">
        <v>1119715</v>
      </c>
      <c r="C35" s="34" t="s">
        <v>272</v>
      </c>
      <c r="D35" s="195" t="s">
        <v>245</v>
      </c>
      <c r="E35" s="196">
        <v>0</v>
      </c>
      <c r="F35" s="196">
        <v>0</v>
      </c>
      <c r="G35" s="196">
        <v>0</v>
      </c>
      <c r="H35" s="196">
        <v>1305000</v>
      </c>
      <c r="I35" s="196">
        <v>1170000</v>
      </c>
      <c r="J35" s="196">
        <v>1170000</v>
      </c>
      <c r="K35" s="196">
        <v>1170000</v>
      </c>
      <c r="L35" s="196">
        <v>1215000</v>
      </c>
      <c r="M35" s="196">
        <v>1170000</v>
      </c>
      <c r="N35" s="196">
        <v>1215000</v>
      </c>
      <c r="O35" s="196">
        <v>1350000</v>
      </c>
      <c r="P35" s="196">
        <f t="shared" si="0"/>
        <v>1170000</v>
      </c>
      <c r="Q35" s="197">
        <f t="shared" si="1"/>
        <v>10935000</v>
      </c>
      <c r="R35" s="198"/>
      <c r="S35" s="199">
        <f t="shared" si="2"/>
        <v>911250</v>
      </c>
      <c r="T35" s="201"/>
    </row>
    <row r="36" spans="1:20" s="151" customFormat="1" ht="33.75" x14ac:dyDescent="0.25">
      <c r="A36" s="193">
        <v>24</v>
      </c>
      <c r="B36" s="33">
        <v>3691030</v>
      </c>
      <c r="C36" s="34" t="s">
        <v>273</v>
      </c>
      <c r="D36" s="195" t="s">
        <v>245</v>
      </c>
      <c r="E36" s="196">
        <v>1260000</v>
      </c>
      <c r="F36" s="196">
        <v>1170000</v>
      </c>
      <c r="G36" s="196">
        <v>1305000</v>
      </c>
      <c r="H36" s="196">
        <v>1305000</v>
      </c>
      <c r="I36" s="196">
        <v>1260000</v>
      </c>
      <c r="J36" s="196">
        <v>1215000</v>
      </c>
      <c r="K36" s="196">
        <v>1260000</v>
      </c>
      <c r="L36" s="196">
        <v>1305000</v>
      </c>
      <c r="M36" s="196">
        <v>1260000</v>
      </c>
      <c r="N36" s="196">
        <v>1350000</v>
      </c>
      <c r="O36" s="196">
        <v>1170000</v>
      </c>
      <c r="P36" s="196">
        <f t="shared" si="0"/>
        <v>1170000</v>
      </c>
      <c r="Q36" s="197">
        <f t="shared" si="1"/>
        <v>15030000</v>
      </c>
      <c r="R36" s="198"/>
      <c r="S36" s="199">
        <f t="shared" si="2"/>
        <v>1252500</v>
      </c>
      <c r="T36" s="201"/>
    </row>
    <row r="37" spans="1:20" s="151" customFormat="1" ht="22.5" x14ac:dyDescent="0.25">
      <c r="A37" s="193">
        <v>25</v>
      </c>
      <c r="B37" s="205">
        <v>541162</v>
      </c>
      <c r="C37" s="34" t="s">
        <v>274</v>
      </c>
      <c r="D37" s="195" t="s">
        <v>245</v>
      </c>
      <c r="E37" s="196">
        <v>1260000</v>
      </c>
      <c r="F37" s="196">
        <v>1305000</v>
      </c>
      <c r="G37" s="196">
        <v>1350000</v>
      </c>
      <c r="H37" s="196">
        <v>1350000</v>
      </c>
      <c r="I37" s="196">
        <v>1350000</v>
      </c>
      <c r="J37" s="196">
        <v>1350000</v>
      </c>
      <c r="K37" s="196">
        <v>1395000</v>
      </c>
      <c r="L37" s="196">
        <v>1395000</v>
      </c>
      <c r="M37" s="196">
        <v>1350000</v>
      </c>
      <c r="N37" s="196">
        <v>1395000</v>
      </c>
      <c r="O37" s="196">
        <v>1350000</v>
      </c>
      <c r="P37" s="196">
        <f t="shared" si="0"/>
        <v>1170000</v>
      </c>
      <c r="Q37" s="197">
        <f t="shared" si="1"/>
        <v>16020000</v>
      </c>
      <c r="R37" s="198"/>
      <c r="S37" s="199">
        <f t="shared" si="2"/>
        <v>1335000</v>
      </c>
      <c r="T37" s="201"/>
    </row>
    <row r="38" spans="1:20" s="151" customFormat="1" ht="22.5" x14ac:dyDescent="0.25">
      <c r="A38" s="193">
        <v>26</v>
      </c>
      <c r="B38" s="35">
        <v>4351661</v>
      </c>
      <c r="C38" s="34" t="s">
        <v>275</v>
      </c>
      <c r="D38" s="195" t="s">
        <v>276</v>
      </c>
      <c r="E38" s="196">
        <v>1250000</v>
      </c>
      <c r="F38" s="196">
        <v>1150000</v>
      </c>
      <c r="G38" s="196">
        <v>1150000</v>
      </c>
      <c r="H38" s="196">
        <v>1300000</v>
      </c>
      <c r="I38" s="196">
        <v>1450000</v>
      </c>
      <c r="J38" s="196">
        <v>1200000</v>
      </c>
      <c r="K38" s="196">
        <v>1100000</v>
      </c>
      <c r="L38" s="196">
        <v>1150000</v>
      </c>
      <c r="M38" s="196">
        <v>1150000</v>
      </c>
      <c r="N38" s="196">
        <v>1200000</v>
      </c>
      <c r="O38" s="196">
        <v>1250000</v>
      </c>
      <c r="P38" s="206">
        <f>50000*26</f>
        <v>1300000</v>
      </c>
      <c r="Q38" s="197">
        <f t="shared" si="1"/>
        <v>14650000</v>
      </c>
      <c r="R38" s="198"/>
      <c r="S38" s="199">
        <f t="shared" si="2"/>
        <v>1220833.3333333333</v>
      </c>
      <c r="T38" s="201"/>
    </row>
    <row r="39" spans="1:20" s="151" customFormat="1" ht="45" x14ac:dyDescent="0.25">
      <c r="A39" s="193">
        <v>27</v>
      </c>
      <c r="B39" s="33">
        <v>5709961</v>
      </c>
      <c r="C39" s="34" t="s">
        <v>277</v>
      </c>
      <c r="D39" s="195" t="s">
        <v>253</v>
      </c>
      <c r="E39" s="196">
        <v>1260000</v>
      </c>
      <c r="F39" s="196">
        <v>1305000</v>
      </c>
      <c r="G39" s="196">
        <v>1260000</v>
      </c>
      <c r="H39" s="196">
        <v>1305000</v>
      </c>
      <c r="I39" s="196">
        <v>1350000</v>
      </c>
      <c r="J39" s="196">
        <v>1350000</v>
      </c>
      <c r="K39" s="196">
        <v>450000</v>
      </c>
      <c r="L39" s="196">
        <v>0</v>
      </c>
      <c r="M39" s="196">
        <v>1215000</v>
      </c>
      <c r="N39" s="196">
        <v>1350000</v>
      </c>
      <c r="O39" s="196">
        <v>1170000</v>
      </c>
      <c r="P39" s="196">
        <f t="shared" si="0"/>
        <v>1170000</v>
      </c>
      <c r="Q39" s="197">
        <f t="shared" si="1"/>
        <v>13185000</v>
      </c>
      <c r="R39" s="198"/>
      <c r="S39" s="199">
        <f t="shared" si="2"/>
        <v>1098750</v>
      </c>
      <c r="T39" s="201"/>
    </row>
    <row r="40" spans="1:20" s="151" customFormat="1" ht="22.5" x14ac:dyDescent="0.25">
      <c r="A40" s="193">
        <v>28</v>
      </c>
      <c r="B40" s="33">
        <v>4526505</v>
      </c>
      <c r="C40" s="34" t="s">
        <v>278</v>
      </c>
      <c r="D40" s="195" t="s">
        <v>279</v>
      </c>
      <c r="E40" s="196">
        <v>1170000</v>
      </c>
      <c r="F40" s="196">
        <v>1215000</v>
      </c>
      <c r="G40" s="196">
        <v>1125000</v>
      </c>
      <c r="H40" s="196">
        <v>1260000</v>
      </c>
      <c r="I40" s="196">
        <v>1260000</v>
      </c>
      <c r="J40" s="196">
        <v>1350000</v>
      </c>
      <c r="K40" s="196">
        <v>1350000</v>
      </c>
      <c r="L40" s="196">
        <v>1215000</v>
      </c>
      <c r="M40" s="196">
        <v>1305000</v>
      </c>
      <c r="N40" s="196">
        <v>1260000</v>
      </c>
      <c r="O40" s="196">
        <v>1215000</v>
      </c>
      <c r="P40" s="196">
        <f t="shared" si="0"/>
        <v>1170000</v>
      </c>
      <c r="Q40" s="197">
        <f t="shared" si="1"/>
        <v>14895000</v>
      </c>
      <c r="R40" s="198"/>
      <c r="S40" s="199">
        <f t="shared" si="2"/>
        <v>1241250</v>
      </c>
      <c r="T40" s="201"/>
    </row>
    <row r="41" spans="1:20" s="151" customFormat="1" ht="33.75" x14ac:dyDescent="0.25">
      <c r="A41" s="193">
        <v>29</v>
      </c>
      <c r="B41" s="35">
        <v>4898198</v>
      </c>
      <c r="C41" s="34" t="s">
        <v>280</v>
      </c>
      <c r="D41" s="195" t="s">
        <v>245</v>
      </c>
      <c r="E41" s="196">
        <v>1080000</v>
      </c>
      <c r="F41" s="196">
        <v>1125000</v>
      </c>
      <c r="G41" s="196">
        <v>1125000</v>
      </c>
      <c r="H41" s="196">
        <v>1170000</v>
      </c>
      <c r="I41" s="196">
        <v>1170000</v>
      </c>
      <c r="J41" s="196">
        <v>1170000</v>
      </c>
      <c r="K41" s="196">
        <v>1170000</v>
      </c>
      <c r="L41" s="196">
        <v>1170000</v>
      </c>
      <c r="M41" s="196">
        <v>1170000</v>
      </c>
      <c r="N41" s="196">
        <v>630000</v>
      </c>
      <c r="O41" s="196">
        <v>0</v>
      </c>
      <c r="P41" s="206">
        <f>+$P$7*13</f>
        <v>585000</v>
      </c>
      <c r="Q41" s="197">
        <f t="shared" si="1"/>
        <v>11565000</v>
      </c>
      <c r="R41" s="198"/>
      <c r="S41" s="199">
        <f t="shared" si="2"/>
        <v>963750</v>
      </c>
      <c r="T41" s="201"/>
    </row>
    <row r="42" spans="1:20" s="151" customFormat="1" ht="33.75" x14ac:dyDescent="0.25">
      <c r="A42" s="193">
        <v>30</v>
      </c>
      <c r="B42" s="204">
        <v>4526583</v>
      </c>
      <c r="C42" s="34" t="s">
        <v>281</v>
      </c>
      <c r="D42" s="195" t="s">
        <v>282</v>
      </c>
      <c r="E42" s="196">
        <v>0</v>
      </c>
      <c r="F42" s="196">
        <v>850000</v>
      </c>
      <c r="G42" s="196">
        <v>1200000</v>
      </c>
      <c r="H42" s="196">
        <v>1150000</v>
      </c>
      <c r="I42" s="196">
        <v>1250000</v>
      </c>
      <c r="J42" s="196">
        <v>1300000</v>
      </c>
      <c r="K42" s="196">
        <v>500000</v>
      </c>
      <c r="L42" s="196">
        <v>0</v>
      </c>
      <c r="M42" s="196">
        <v>0</v>
      </c>
      <c r="N42" s="196">
        <v>0</v>
      </c>
      <c r="O42" s="196">
        <v>0</v>
      </c>
      <c r="P42" s="206">
        <f>50000*26</f>
        <v>1300000</v>
      </c>
      <c r="Q42" s="197">
        <f t="shared" si="1"/>
        <v>7550000</v>
      </c>
      <c r="R42" s="198"/>
      <c r="S42" s="199">
        <f t="shared" si="2"/>
        <v>629166.66666666663</v>
      </c>
      <c r="T42" s="201"/>
    </row>
    <row r="43" spans="1:20" s="151" customFormat="1" ht="45" x14ac:dyDescent="0.25">
      <c r="A43" s="193">
        <v>31</v>
      </c>
      <c r="B43" s="204">
        <v>3183841</v>
      </c>
      <c r="C43" s="194" t="s">
        <v>283</v>
      </c>
      <c r="D43" s="195" t="s">
        <v>284</v>
      </c>
      <c r="E43" s="196">
        <v>0</v>
      </c>
      <c r="F43" s="196">
        <v>405000</v>
      </c>
      <c r="G43" s="196">
        <v>1170000</v>
      </c>
      <c r="H43" s="196">
        <v>1170000</v>
      </c>
      <c r="I43" s="196">
        <v>1170000</v>
      </c>
      <c r="J43" s="196">
        <v>1170000</v>
      </c>
      <c r="K43" s="196">
        <v>1420000</v>
      </c>
      <c r="L43" s="196">
        <v>1215000</v>
      </c>
      <c r="M43" s="196">
        <v>1170000</v>
      </c>
      <c r="N43" s="196">
        <v>675000</v>
      </c>
      <c r="O43" s="196">
        <v>0</v>
      </c>
      <c r="P43" s="196">
        <v>0</v>
      </c>
      <c r="Q43" s="197">
        <f t="shared" si="1"/>
        <v>9565000</v>
      </c>
      <c r="R43" s="198"/>
      <c r="S43" s="199">
        <f t="shared" si="2"/>
        <v>797083.33333333337</v>
      </c>
      <c r="T43" s="201"/>
    </row>
    <row r="44" spans="1:20" s="151" customFormat="1" ht="33.75" x14ac:dyDescent="0.25">
      <c r="A44" s="193">
        <v>32</v>
      </c>
      <c r="B44" s="200">
        <v>2227930</v>
      </c>
      <c r="C44" s="34" t="s">
        <v>285</v>
      </c>
      <c r="D44" s="195" t="s">
        <v>245</v>
      </c>
      <c r="E44" s="196">
        <v>0</v>
      </c>
      <c r="F44" s="196">
        <v>0</v>
      </c>
      <c r="G44" s="196">
        <v>0</v>
      </c>
      <c r="H44" s="196">
        <v>855000</v>
      </c>
      <c r="I44" s="196">
        <v>1305000</v>
      </c>
      <c r="J44" s="196">
        <v>1260000</v>
      </c>
      <c r="K44" s="196">
        <v>1170000</v>
      </c>
      <c r="L44" s="196">
        <v>1215000</v>
      </c>
      <c r="M44" s="196">
        <v>1170000</v>
      </c>
      <c r="N44" s="196">
        <v>1260000</v>
      </c>
      <c r="O44" s="196">
        <v>1125000</v>
      </c>
      <c r="P44" s="196">
        <f t="shared" si="0"/>
        <v>1170000</v>
      </c>
      <c r="Q44" s="197">
        <f t="shared" si="1"/>
        <v>10530000</v>
      </c>
      <c r="R44" s="198"/>
      <c r="S44" s="199">
        <f t="shared" si="2"/>
        <v>877500</v>
      </c>
      <c r="T44" s="201"/>
    </row>
    <row r="45" spans="1:20" s="151" customFormat="1" ht="22.5" x14ac:dyDescent="0.25">
      <c r="A45" s="193">
        <v>33</v>
      </c>
      <c r="B45" s="204">
        <v>6283799</v>
      </c>
      <c r="C45" s="34" t="s">
        <v>286</v>
      </c>
      <c r="D45" s="207" t="s">
        <v>284</v>
      </c>
      <c r="E45" s="196">
        <v>1215000</v>
      </c>
      <c r="F45" s="196">
        <v>1170000</v>
      </c>
      <c r="G45" s="196">
        <v>1170000</v>
      </c>
      <c r="H45" s="196">
        <v>1170000</v>
      </c>
      <c r="I45" s="196">
        <v>1215000</v>
      </c>
      <c r="J45" s="196">
        <v>1170000</v>
      </c>
      <c r="K45" s="196">
        <v>1395000</v>
      </c>
      <c r="L45" s="196">
        <v>1305000</v>
      </c>
      <c r="M45" s="196">
        <v>1170000</v>
      </c>
      <c r="N45" s="196">
        <v>1350000</v>
      </c>
      <c r="O45" s="196">
        <v>1215000</v>
      </c>
      <c r="P45" s="196">
        <f t="shared" si="0"/>
        <v>1170000</v>
      </c>
      <c r="Q45" s="197">
        <f t="shared" si="1"/>
        <v>14715000</v>
      </c>
      <c r="R45" s="198"/>
      <c r="S45" s="199">
        <f t="shared" si="2"/>
        <v>1226250</v>
      </c>
      <c r="T45" s="201"/>
    </row>
    <row r="46" spans="1:20" s="151" customFormat="1" ht="33.75" x14ac:dyDescent="0.25">
      <c r="A46" s="193">
        <v>34</v>
      </c>
      <c r="B46" s="200">
        <v>810152</v>
      </c>
      <c r="C46" s="34" t="s">
        <v>287</v>
      </c>
      <c r="D46" s="195" t="s">
        <v>288</v>
      </c>
      <c r="E46" s="196">
        <v>1395000</v>
      </c>
      <c r="F46" s="196">
        <v>1305000</v>
      </c>
      <c r="G46" s="196">
        <v>1395000</v>
      </c>
      <c r="H46" s="196">
        <v>1350000</v>
      </c>
      <c r="I46" s="196">
        <v>1395000</v>
      </c>
      <c r="J46" s="196">
        <v>1350000</v>
      </c>
      <c r="K46" s="196">
        <v>1395000</v>
      </c>
      <c r="L46" s="196">
        <v>1395000</v>
      </c>
      <c r="M46" s="196">
        <v>1350000</v>
      </c>
      <c r="N46" s="196">
        <v>1395000</v>
      </c>
      <c r="O46" s="196">
        <v>1350000</v>
      </c>
      <c r="P46" s="196">
        <f t="shared" si="0"/>
        <v>1170000</v>
      </c>
      <c r="Q46" s="197">
        <f t="shared" si="1"/>
        <v>16245000</v>
      </c>
      <c r="R46" s="198"/>
      <c r="S46" s="199">
        <f t="shared" si="2"/>
        <v>1353750</v>
      </c>
      <c r="T46" s="201"/>
    </row>
    <row r="47" spans="1:20" s="151" customFormat="1" ht="45" x14ac:dyDescent="0.25">
      <c r="A47" s="193">
        <v>35</v>
      </c>
      <c r="B47" s="200">
        <v>776770</v>
      </c>
      <c r="C47" s="34" t="s">
        <v>289</v>
      </c>
      <c r="D47" s="195" t="s">
        <v>290</v>
      </c>
      <c r="E47" s="196">
        <v>0</v>
      </c>
      <c r="F47" s="196">
        <v>0</v>
      </c>
      <c r="G47" s="196">
        <v>1395000</v>
      </c>
      <c r="H47" s="196">
        <v>1350000</v>
      </c>
      <c r="I47" s="196">
        <v>1395000</v>
      </c>
      <c r="J47" s="196">
        <v>1350000</v>
      </c>
      <c r="K47" s="196">
        <v>1395000</v>
      </c>
      <c r="L47" s="196">
        <v>1395000</v>
      </c>
      <c r="M47" s="196">
        <v>1350000</v>
      </c>
      <c r="N47" s="196">
        <v>1395000</v>
      </c>
      <c r="O47" s="196">
        <v>1350000</v>
      </c>
      <c r="P47" s="196">
        <f t="shared" si="0"/>
        <v>1170000</v>
      </c>
      <c r="Q47" s="197">
        <f t="shared" si="1"/>
        <v>13545000</v>
      </c>
      <c r="R47" s="198"/>
      <c r="S47" s="199">
        <f t="shared" si="2"/>
        <v>1128750</v>
      </c>
      <c r="T47" s="201"/>
    </row>
    <row r="48" spans="1:20" s="151" customFormat="1" ht="33.75" x14ac:dyDescent="0.25">
      <c r="A48" s="193">
        <v>36</v>
      </c>
      <c r="B48" s="204">
        <v>656981</v>
      </c>
      <c r="C48" s="34" t="s">
        <v>291</v>
      </c>
      <c r="D48" s="207" t="s">
        <v>292</v>
      </c>
      <c r="E48" s="196">
        <v>0</v>
      </c>
      <c r="F48" s="196">
        <v>315000</v>
      </c>
      <c r="G48" s="196">
        <v>1170000</v>
      </c>
      <c r="H48" s="196">
        <v>1170000</v>
      </c>
      <c r="I48" s="196">
        <v>1080000</v>
      </c>
      <c r="J48" s="196">
        <v>1260000</v>
      </c>
      <c r="K48" s="196">
        <v>1170000</v>
      </c>
      <c r="L48" s="196">
        <v>1215000</v>
      </c>
      <c r="M48" s="196">
        <v>1170000</v>
      </c>
      <c r="N48" s="196">
        <v>1080000</v>
      </c>
      <c r="O48" s="196">
        <v>1170000</v>
      </c>
      <c r="P48" s="196">
        <f t="shared" si="0"/>
        <v>1170000</v>
      </c>
      <c r="Q48" s="197">
        <f t="shared" si="1"/>
        <v>11970000</v>
      </c>
      <c r="R48" s="198"/>
      <c r="S48" s="199">
        <f t="shared" si="2"/>
        <v>997500</v>
      </c>
      <c r="T48" s="201"/>
    </row>
    <row r="49" spans="1:20" s="151" customFormat="1" ht="33.75" x14ac:dyDescent="0.25">
      <c r="A49" s="193">
        <v>37</v>
      </c>
      <c r="B49" s="33">
        <v>1496452</v>
      </c>
      <c r="C49" s="34" t="s">
        <v>293</v>
      </c>
      <c r="D49" s="195" t="s">
        <v>294</v>
      </c>
      <c r="E49" s="196">
        <v>1350000</v>
      </c>
      <c r="F49" s="196">
        <v>1260000</v>
      </c>
      <c r="G49" s="196">
        <v>1305000</v>
      </c>
      <c r="H49" s="196">
        <v>1395000</v>
      </c>
      <c r="I49" s="196">
        <v>1305000</v>
      </c>
      <c r="J49" s="196">
        <v>1350000</v>
      </c>
      <c r="K49" s="196">
        <v>1395000</v>
      </c>
      <c r="L49" s="196">
        <v>1395000</v>
      </c>
      <c r="M49" s="196">
        <v>1350000</v>
      </c>
      <c r="N49" s="196">
        <v>1395000</v>
      </c>
      <c r="O49" s="196">
        <v>135000</v>
      </c>
      <c r="P49" s="196">
        <f t="shared" si="0"/>
        <v>1170000</v>
      </c>
      <c r="Q49" s="197">
        <f t="shared" si="1"/>
        <v>14805000</v>
      </c>
      <c r="R49" s="198"/>
      <c r="S49" s="199">
        <f t="shared" si="2"/>
        <v>1233750</v>
      </c>
      <c r="T49" s="201"/>
    </row>
    <row r="50" spans="1:20" s="151" customFormat="1" ht="22.5" x14ac:dyDescent="0.25">
      <c r="A50" s="193">
        <v>38</v>
      </c>
      <c r="B50" s="33">
        <v>3832899</v>
      </c>
      <c r="C50" s="34" t="s">
        <v>295</v>
      </c>
      <c r="D50" s="195" t="s">
        <v>255</v>
      </c>
      <c r="E50" s="196">
        <v>1215000</v>
      </c>
      <c r="F50" s="196">
        <v>1125000</v>
      </c>
      <c r="G50" s="196">
        <v>1215000</v>
      </c>
      <c r="H50" s="196">
        <v>1170000</v>
      </c>
      <c r="I50" s="196">
        <v>1170000</v>
      </c>
      <c r="J50" s="196">
        <v>1170000</v>
      </c>
      <c r="K50" s="196">
        <v>1170000</v>
      </c>
      <c r="L50" s="196">
        <v>1215000</v>
      </c>
      <c r="M50" s="196">
        <v>1170000</v>
      </c>
      <c r="N50" s="196">
        <v>1080000</v>
      </c>
      <c r="O50" s="196">
        <v>1170000</v>
      </c>
      <c r="P50" s="196">
        <f t="shared" si="0"/>
        <v>1170000</v>
      </c>
      <c r="Q50" s="197">
        <f t="shared" si="1"/>
        <v>14040000</v>
      </c>
      <c r="R50" s="198">
        <v>588750</v>
      </c>
      <c r="S50" s="199">
        <f t="shared" si="2"/>
        <v>581250</v>
      </c>
      <c r="T50" s="201"/>
    </row>
    <row r="51" spans="1:20" s="151" customFormat="1" ht="22.5" x14ac:dyDescent="0.25">
      <c r="A51" s="193">
        <v>39</v>
      </c>
      <c r="B51" s="204">
        <v>5205482</v>
      </c>
      <c r="C51" s="34" t="s">
        <v>296</v>
      </c>
      <c r="D51" s="207" t="s">
        <v>279</v>
      </c>
      <c r="E51" s="196">
        <v>1080000</v>
      </c>
      <c r="F51" s="196">
        <v>1080000</v>
      </c>
      <c r="G51" s="196">
        <v>1350000</v>
      </c>
      <c r="H51" s="196">
        <v>1305000</v>
      </c>
      <c r="I51" s="196">
        <v>1215000</v>
      </c>
      <c r="J51" s="196">
        <v>1170000</v>
      </c>
      <c r="K51" s="196">
        <v>1170000</v>
      </c>
      <c r="L51" s="196">
        <v>1170000</v>
      </c>
      <c r="M51" s="196">
        <v>1260000</v>
      </c>
      <c r="N51" s="196">
        <v>1350000</v>
      </c>
      <c r="O51" s="196">
        <v>1395000</v>
      </c>
      <c r="P51" s="196">
        <f t="shared" si="0"/>
        <v>1170000</v>
      </c>
      <c r="Q51" s="197">
        <f t="shared" si="1"/>
        <v>14715000</v>
      </c>
      <c r="R51" s="198"/>
      <c r="S51" s="199">
        <f t="shared" si="2"/>
        <v>1226250</v>
      </c>
      <c r="T51" s="201"/>
    </row>
    <row r="52" spans="1:20" s="151" customFormat="1" ht="33.75" x14ac:dyDescent="0.25">
      <c r="A52" s="193">
        <v>40</v>
      </c>
      <c r="B52" s="33">
        <v>1857981</v>
      </c>
      <c r="C52" s="34" t="s">
        <v>297</v>
      </c>
      <c r="D52" s="195" t="s">
        <v>298</v>
      </c>
      <c r="E52" s="196">
        <v>1395000</v>
      </c>
      <c r="F52" s="196">
        <v>1350000</v>
      </c>
      <c r="G52" s="196">
        <v>1350000</v>
      </c>
      <c r="H52" s="196">
        <v>1485000</v>
      </c>
      <c r="I52" s="196">
        <v>1485000</v>
      </c>
      <c r="J52" s="196">
        <v>1485000</v>
      </c>
      <c r="K52" s="196">
        <v>1350000</v>
      </c>
      <c r="L52" s="196">
        <v>1485000</v>
      </c>
      <c r="M52" s="196">
        <v>1395000</v>
      </c>
      <c r="N52" s="196">
        <v>1440000</v>
      </c>
      <c r="O52" s="196">
        <v>1350000</v>
      </c>
      <c r="P52" s="196">
        <f t="shared" si="0"/>
        <v>1170000</v>
      </c>
      <c r="Q52" s="197">
        <f t="shared" si="1"/>
        <v>16740000</v>
      </c>
      <c r="R52" s="198"/>
      <c r="S52" s="199">
        <f t="shared" si="2"/>
        <v>1395000</v>
      </c>
      <c r="T52" s="201"/>
    </row>
    <row r="53" spans="1:20" s="151" customFormat="1" ht="22.5" x14ac:dyDescent="0.25">
      <c r="A53" s="193">
        <v>41</v>
      </c>
      <c r="B53" s="33">
        <v>1931579</v>
      </c>
      <c r="C53" s="34" t="s">
        <v>299</v>
      </c>
      <c r="D53" s="195" t="s">
        <v>245</v>
      </c>
      <c r="E53" s="196">
        <v>1215000</v>
      </c>
      <c r="F53" s="196">
        <v>1305000</v>
      </c>
      <c r="G53" s="196">
        <v>1215000</v>
      </c>
      <c r="H53" s="196">
        <v>1350000</v>
      </c>
      <c r="I53" s="196">
        <v>1350000</v>
      </c>
      <c r="J53" s="196">
        <v>1350000</v>
      </c>
      <c r="K53" s="196">
        <v>1260000</v>
      </c>
      <c r="L53" s="196">
        <v>1395000</v>
      </c>
      <c r="M53" s="196">
        <v>1350000</v>
      </c>
      <c r="N53" s="196">
        <v>1395000</v>
      </c>
      <c r="O53" s="196">
        <v>1350000</v>
      </c>
      <c r="P53" s="196">
        <f t="shared" si="0"/>
        <v>1170000</v>
      </c>
      <c r="Q53" s="197">
        <f t="shared" si="1"/>
        <v>15705000</v>
      </c>
      <c r="R53" s="198"/>
      <c r="S53" s="199">
        <f t="shared" si="2"/>
        <v>1308750</v>
      </c>
      <c r="T53" s="201"/>
    </row>
    <row r="54" spans="1:20" s="151" customFormat="1" ht="33.75" x14ac:dyDescent="0.25">
      <c r="A54" s="193">
        <v>42</v>
      </c>
      <c r="B54" s="33">
        <v>1104383</v>
      </c>
      <c r="C54" s="34" t="s">
        <v>300</v>
      </c>
      <c r="D54" s="195" t="s">
        <v>245</v>
      </c>
      <c r="E54" s="196">
        <v>1170000</v>
      </c>
      <c r="F54" s="196">
        <v>1125000</v>
      </c>
      <c r="G54" s="196">
        <v>1215000</v>
      </c>
      <c r="H54" s="196">
        <v>1170000</v>
      </c>
      <c r="I54" s="196">
        <v>1170000</v>
      </c>
      <c r="J54" s="196">
        <v>1170000</v>
      </c>
      <c r="K54" s="196">
        <v>1170000</v>
      </c>
      <c r="L54" s="196">
        <v>1215000</v>
      </c>
      <c r="M54" s="196">
        <v>1170000</v>
      </c>
      <c r="N54" s="196">
        <v>1080000</v>
      </c>
      <c r="O54" s="196">
        <v>1215000</v>
      </c>
      <c r="P54" s="196">
        <f t="shared" si="0"/>
        <v>1170000</v>
      </c>
      <c r="Q54" s="197">
        <f t="shared" si="1"/>
        <v>14040000</v>
      </c>
      <c r="R54" s="198"/>
      <c r="S54" s="199">
        <f t="shared" si="2"/>
        <v>1170000</v>
      </c>
      <c r="T54" s="201"/>
    </row>
    <row r="55" spans="1:20" s="151" customFormat="1" ht="33.75" x14ac:dyDescent="0.25">
      <c r="A55" s="193">
        <v>43</v>
      </c>
      <c r="B55" s="33">
        <v>1351663</v>
      </c>
      <c r="C55" s="34" t="s">
        <v>301</v>
      </c>
      <c r="D55" s="195" t="s">
        <v>302</v>
      </c>
      <c r="E55" s="196">
        <v>1395000</v>
      </c>
      <c r="F55" s="196">
        <v>1305000</v>
      </c>
      <c r="G55" s="196">
        <v>1530000</v>
      </c>
      <c r="H55" s="196">
        <v>1305000</v>
      </c>
      <c r="I55" s="196">
        <v>1395000</v>
      </c>
      <c r="J55" s="196">
        <v>1350000</v>
      </c>
      <c r="K55" s="196">
        <v>1395000</v>
      </c>
      <c r="L55" s="196">
        <v>1395000</v>
      </c>
      <c r="M55" s="196">
        <v>1350000</v>
      </c>
      <c r="N55" s="196">
        <v>1395000</v>
      </c>
      <c r="O55" s="196">
        <v>1350000</v>
      </c>
      <c r="P55" s="196">
        <f t="shared" si="0"/>
        <v>1170000</v>
      </c>
      <c r="Q55" s="197">
        <f t="shared" si="1"/>
        <v>16335000</v>
      </c>
      <c r="R55" s="198">
        <v>690000</v>
      </c>
      <c r="S55" s="199">
        <f t="shared" si="2"/>
        <v>671250</v>
      </c>
      <c r="T55" s="201"/>
    </row>
    <row r="56" spans="1:20" s="151" customFormat="1" ht="33.75" x14ac:dyDescent="0.25">
      <c r="A56" s="193">
        <v>44</v>
      </c>
      <c r="B56" s="33">
        <v>3956214</v>
      </c>
      <c r="C56" s="34" t="s">
        <v>303</v>
      </c>
      <c r="D56" s="195" t="s">
        <v>266</v>
      </c>
      <c r="E56" s="196">
        <v>1215000</v>
      </c>
      <c r="F56" s="196">
        <v>1305000</v>
      </c>
      <c r="G56" s="196">
        <v>1215000</v>
      </c>
      <c r="H56" s="196">
        <v>1350000</v>
      </c>
      <c r="I56" s="196">
        <v>1350000</v>
      </c>
      <c r="J56" s="196">
        <v>1350000</v>
      </c>
      <c r="K56" s="196">
        <v>450000</v>
      </c>
      <c r="L56" s="196">
        <v>0</v>
      </c>
      <c r="M56" s="196">
        <v>1395000</v>
      </c>
      <c r="N56" s="196">
        <v>1440000</v>
      </c>
      <c r="O56" s="196">
        <v>1350000</v>
      </c>
      <c r="P56" s="196">
        <f t="shared" si="0"/>
        <v>1170000</v>
      </c>
      <c r="Q56" s="197">
        <f t="shared" si="1"/>
        <v>13590000</v>
      </c>
      <c r="R56" s="198">
        <v>637500</v>
      </c>
      <c r="S56" s="199">
        <f t="shared" si="2"/>
        <v>495000</v>
      </c>
      <c r="T56" s="201"/>
    </row>
    <row r="57" spans="1:20" s="151" customFormat="1" ht="33.75" x14ac:dyDescent="0.25">
      <c r="A57" s="193">
        <v>45</v>
      </c>
      <c r="B57" s="204">
        <v>3549970</v>
      </c>
      <c r="C57" s="34" t="s">
        <v>304</v>
      </c>
      <c r="D57" s="207" t="s">
        <v>305</v>
      </c>
      <c r="E57" s="196">
        <v>1305000</v>
      </c>
      <c r="F57" s="196">
        <v>1170000</v>
      </c>
      <c r="G57" s="196">
        <v>1395000</v>
      </c>
      <c r="H57" s="196">
        <v>1440000</v>
      </c>
      <c r="I57" s="196">
        <v>1575000</v>
      </c>
      <c r="J57" s="196">
        <v>1350000</v>
      </c>
      <c r="K57" s="196">
        <v>1170000</v>
      </c>
      <c r="L57" s="196">
        <v>1485000</v>
      </c>
      <c r="M57" s="196">
        <v>1440000</v>
      </c>
      <c r="N57" s="196">
        <v>765000</v>
      </c>
      <c r="O57" s="196">
        <v>1305000</v>
      </c>
      <c r="P57" s="196">
        <f t="shared" si="0"/>
        <v>1170000</v>
      </c>
      <c r="Q57" s="197">
        <f t="shared" si="1"/>
        <v>15570000</v>
      </c>
      <c r="R57" s="198"/>
      <c r="S57" s="199">
        <f t="shared" si="2"/>
        <v>1297500</v>
      </c>
      <c r="T57" s="201"/>
    </row>
    <row r="58" spans="1:20" s="151" customFormat="1" ht="22.5" x14ac:dyDescent="0.25">
      <c r="A58" s="193">
        <v>46</v>
      </c>
      <c r="B58" s="204">
        <v>6261647</v>
      </c>
      <c r="C58" s="34" t="s">
        <v>306</v>
      </c>
      <c r="D58" s="207" t="s">
        <v>279</v>
      </c>
      <c r="E58" s="196">
        <v>1440000</v>
      </c>
      <c r="F58" s="196">
        <v>1215000</v>
      </c>
      <c r="G58" s="196">
        <v>1440000</v>
      </c>
      <c r="H58" s="196">
        <v>1395000</v>
      </c>
      <c r="I58" s="196">
        <v>1305000</v>
      </c>
      <c r="J58" s="196">
        <v>1260000</v>
      </c>
      <c r="K58" s="196">
        <v>1395000</v>
      </c>
      <c r="L58" s="196">
        <v>1395000</v>
      </c>
      <c r="M58" s="196">
        <v>1395000</v>
      </c>
      <c r="N58" s="196">
        <v>1395000</v>
      </c>
      <c r="O58" s="196">
        <v>1305000</v>
      </c>
      <c r="P58" s="196">
        <f t="shared" si="0"/>
        <v>1170000</v>
      </c>
      <c r="Q58" s="197">
        <f t="shared" si="1"/>
        <v>16110000</v>
      </c>
      <c r="R58" s="198"/>
      <c r="S58" s="199">
        <f t="shared" si="2"/>
        <v>1342500</v>
      </c>
      <c r="T58" s="201"/>
    </row>
    <row r="59" spans="1:20" s="151" customFormat="1" ht="22.5" x14ac:dyDescent="0.25">
      <c r="A59" s="193">
        <v>47</v>
      </c>
      <c r="B59" s="33">
        <v>1439612</v>
      </c>
      <c r="C59" s="34" t="s">
        <v>307</v>
      </c>
      <c r="D59" s="195" t="s">
        <v>251</v>
      </c>
      <c r="E59" s="196">
        <v>1170000</v>
      </c>
      <c r="F59" s="196">
        <v>1125000</v>
      </c>
      <c r="G59" s="196">
        <v>1125000</v>
      </c>
      <c r="H59" s="196">
        <v>1350000</v>
      </c>
      <c r="I59" s="196">
        <v>1260000</v>
      </c>
      <c r="J59" s="196">
        <v>1350000</v>
      </c>
      <c r="K59" s="196">
        <v>1170000</v>
      </c>
      <c r="L59" s="196">
        <v>1170000</v>
      </c>
      <c r="M59" s="196">
        <v>1170000</v>
      </c>
      <c r="N59" s="196">
        <v>1080000</v>
      </c>
      <c r="O59" s="196">
        <v>1170000</v>
      </c>
      <c r="P59" s="196">
        <f t="shared" si="0"/>
        <v>1170000</v>
      </c>
      <c r="Q59" s="197">
        <f t="shared" si="1"/>
        <v>14310000</v>
      </c>
      <c r="R59" s="198"/>
      <c r="S59" s="199">
        <f t="shared" si="2"/>
        <v>1192500</v>
      </c>
      <c r="T59" s="201"/>
    </row>
    <row r="60" spans="1:20" s="151" customFormat="1" ht="22.5" x14ac:dyDescent="0.25">
      <c r="A60" s="193">
        <v>48</v>
      </c>
      <c r="B60" s="204">
        <v>1008126</v>
      </c>
      <c r="C60" s="34" t="s">
        <v>308</v>
      </c>
      <c r="D60" s="195" t="s">
        <v>309</v>
      </c>
      <c r="E60" s="196">
        <v>1215000</v>
      </c>
      <c r="F60" s="196">
        <v>1305000</v>
      </c>
      <c r="G60" s="196">
        <v>1350000</v>
      </c>
      <c r="H60" s="196">
        <v>1350000</v>
      </c>
      <c r="I60" s="196">
        <v>1305000</v>
      </c>
      <c r="J60" s="196">
        <v>1350000</v>
      </c>
      <c r="K60" s="196">
        <v>1350000</v>
      </c>
      <c r="L60" s="196">
        <v>1395000</v>
      </c>
      <c r="M60" s="196">
        <v>1170000</v>
      </c>
      <c r="N60" s="196">
        <v>1215000</v>
      </c>
      <c r="O60" s="196">
        <v>0</v>
      </c>
      <c r="P60" s="196">
        <f t="shared" si="0"/>
        <v>1170000</v>
      </c>
      <c r="Q60" s="197">
        <f t="shared" si="1"/>
        <v>14175000</v>
      </c>
      <c r="R60" s="198"/>
      <c r="S60" s="199">
        <f t="shared" si="2"/>
        <v>1181250</v>
      </c>
      <c r="T60" s="201"/>
    </row>
    <row r="61" spans="1:20" s="151" customFormat="1" ht="22.5" x14ac:dyDescent="0.25">
      <c r="A61" s="193">
        <v>49</v>
      </c>
      <c r="B61" s="204" t="s">
        <v>310</v>
      </c>
      <c r="C61" s="34" t="s">
        <v>311</v>
      </c>
      <c r="D61" s="207" t="s">
        <v>245</v>
      </c>
      <c r="E61" s="196">
        <v>1350000</v>
      </c>
      <c r="F61" s="196">
        <v>1215000</v>
      </c>
      <c r="G61" s="196">
        <v>1170000</v>
      </c>
      <c r="H61" s="196">
        <v>1170000</v>
      </c>
      <c r="I61" s="196">
        <v>1215000</v>
      </c>
      <c r="J61" s="196">
        <v>1215000</v>
      </c>
      <c r="K61" s="196">
        <v>1260000</v>
      </c>
      <c r="L61" s="196">
        <v>1350000</v>
      </c>
      <c r="M61" s="196">
        <v>1350000</v>
      </c>
      <c r="N61" s="196">
        <v>1395000</v>
      </c>
      <c r="O61" s="196">
        <v>1350000</v>
      </c>
      <c r="P61" s="196">
        <f t="shared" si="0"/>
        <v>1170000</v>
      </c>
      <c r="Q61" s="197">
        <f t="shared" si="1"/>
        <v>15210000</v>
      </c>
      <c r="R61" s="198"/>
      <c r="S61" s="199">
        <f t="shared" si="2"/>
        <v>1267500</v>
      </c>
      <c r="T61" s="201"/>
    </row>
    <row r="62" spans="1:20" s="151" customFormat="1" ht="33.75" x14ac:dyDescent="0.25">
      <c r="A62" s="193">
        <v>50</v>
      </c>
      <c r="B62" s="204">
        <v>3684807</v>
      </c>
      <c r="C62" s="34" t="s">
        <v>312</v>
      </c>
      <c r="D62" s="207" t="s">
        <v>313</v>
      </c>
      <c r="E62" s="196">
        <v>1620000</v>
      </c>
      <c r="F62" s="196">
        <v>1485000</v>
      </c>
      <c r="G62" s="196">
        <v>1350000</v>
      </c>
      <c r="H62" s="196">
        <v>1485000</v>
      </c>
      <c r="I62" s="196">
        <v>1620000</v>
      </c>
      <c r="J62" s="196">
        <v>1440000</v>
      </c>
      <c r="K62" s="196">
        <v>1620000</v>
      </c>
      <c r="L62" s="196">
        <v>1350000</v>
      </c>
      <c r="M62" s="196">
        <v>1530000</v>
      </c>
      <c r="N62" s="196">
        <v>1710000</v>
      </c>
      <c r="O62" s="196">
        <f>1170000+350000</f>
        <v>1520000</v>
      </c>
      <c r="P62" s="196">
        <f t="shared" si="0"/>
        <v>1170000</v>
      </c>
      <c r="Q62" s="197">
        <f t="shared" si="1"/>
        <v>17900000</v>
      </c>
      <c r="R62" s="198"/>
      <c r="S62" s="199">
        <f t="shared" si="2"/>
        <v>1491666.6666666667</v>
      </c>
      <c r="T62" s="201"/>
    </row>
    <row r="63" spans="1:20" s="151" customFormat="1" ht="45" x14ac:dyDescent="0.25">
      <c r="A63" s="193">
        <v>51</v>
      </c>
      <c r="B63" s="33">
        <v>1404000</v>
      </c>
      <c r="C63" s="34" t="s">
        <v>314</v>
      </c>
      <c r="D63" s="195" t="s">
        <v>266</v>
      </c>
      <c r="E63" s="196">
        <v>1125000</v>
      </c>
      <c r="F63" s="196">
        <v>1260000</v>
      </c>
      <c r="G63" s="196">
        <v>1035000</v>
      </c>
      <c r="H63" s="196">
        <v>1215000</v>
      </c>
      <c r="I63" s="196">
        <v>1350000</v>
      </c>
      <c r="J63" s="196">
        <v>1395000</v>
      </c>
      <c r="K63" s="196">
        <v>1350000</v>
      </c>
      <c r="L63" s="196">
        <v>1395000</v>
      </c>
      <c r="M63" s="196">
        <v>1305000</v>
      </c>
      <c r="N63" s="196">
        <v>1440000</v>
      </c>
      <c r="O63" s="196">
        <v>1260000</v>
      </c>
      <c r="P63" s="196">
        <f t="shared" si="0"/>
        <v>1170000</v>
      </c>
      <c r="Q63" s="197">
        <f t="shared" si="1"/>
        <v>15300000</v>
      </c>
      <c r="R63" s="198"/>
      <c r="S63" s="199">
        <f t="shared" si="2"/>
        <v>1275000</v>
      </c>
      <c r="T63" s="201"/>
    </row>
    <row r="64" spans="1:20" s="151" customFormat="1" ht="33.75" x14ac:dyDescent="0.25">
      <c r="A64" s="193">
        <v>52</v>
      </c>
      <c r="B64" s="204">
        <v>3344394</v>
      </c>
      <c r="C64" s="34" t="s">
        <v>315</v>
      </c>
      <c r="D64" s="208" t="s">
        <v>309</v>
      </c>
      <c r="E64" s="196">
        <v>1215000</v>
      </c>
      <c r="F64" s="196">
        <v>1305000</v>
      </c>
      <c r="G64" s="196">
        <v>1395000</v>
      </c>
      <c r="H64" s="196">
        <v>1170000</v>
      </c>
      <c r="I64" s="196">
        <v>1305000</v>
      </c>
      <c r="J64" s="196">
        <v>1350000</v>
      </c>
      <c r="K64" s="196">
        <v>1350000</v>
      </c>
      <c r="L64" s="196">
        <v>1350000</v>
      </c>
      <c r="M64" s="196">
        <v>1170000</v>
      </c>
      <c r="N64" s="196">
        <v>1170000</v>
      </c>
      <c r="O64" s="196">
        <v>0</v>
      </c>
      <c r="P64" s="196">
        <f t="shared" si="0"/>
        <v>1170000</v>
      </c>
      <c r="Q64" s="197">
        <f t="shared" si="1"/>
        <v>13950000</v>
      </c>
      <c r="R64" s="198">
        <v>500000</v>
      </c>
      <c r="S64" s="199">
        <f t="shared" si="2"/>
        <v>662500</v>
      </c>
      <c r="T64" s="201"/>
    </row>
    <row r="65" spans="1:25" s="151" customFormat="1" ht="33.75" x14ac:dyDescent="0.25">
      <c r="A65" s="193">
        <v>53</v>
      </c>
      <c r="B65" s="200">
        <v>4040859</v>
      </c>
      <c r="C65" s="34" t="s">
        <v>316</v>
      </c>
      <c r="D65" s="195" t="s">
        <v>245</v>
      </c>
      <c r="E65" s="209">
        <v>0</v>
      </c>
      <c r="F65" s="196">
        <v>0</v>
      </c>
      <c r="G65" s="196">
        <v>0</v>
      </c>
      <c r="H65" s="196">
        <v>0</v>
      </c>
      <c r="I65" s="196">
        <v>0</v>
      </c>
      <c r="J65" s="196">
        <v>0</v>
      </c>
      <c r="K65" s="196">
        <v>675000</v>
      </c>
      <c r="L65" s="196">
        <v>1125000</v>
      </c>
      <c r="M65" s="196">
        <v>990000</v>
      </c>
      <c r="N65" s="196">
        <v>1080000</v>
      </c>
      <c r="O65" s="196">
        <v>1170000</v>
      </c>
      <c r="P65" s="196">
        <f t="shared" si="0"/>
        <v>1170000</v>
      </c>
      <c r="Q65" s="197">
        <f t="shared" si="1"/>
        <v>6210000</v>
      </c>
      <c r="R65" s="198"/>
      <c r="S65" s="199">
        <f t="shared" si="2"/>
        <v>517500</v>
      </c>
      <c r="T65" s="201"/>
    </row>
    <row r="66" spans="1:25" s="151" customFormat="1" ht="34.5" x14ac:dyDescent="0.25">
      <c r="A66" s="193">
        <v>54</v>
      </c>
      <c r="B66" s="210">
        <v>1878403</v>
      </c>
      <c r="C66" s="34" t="s">
        <v>317</v>
      </c>
      <c r="D66" s="211" t="s">
        <v>318</v>
      </c>
      <c r="E66" s="196">
        <v>1395000</v>
      </c>
      <c r="F66" s="196">
        <v>1305000</v>
      </c>
      <c r="G66" s="196">
        <v>1395000</v>
      </c>
      <c r="H66" s="196">
        <v>1350000</v>
      </c>
      <c r="I66" s="196">
        <v>1350000</v>
      </c>
      <c r="J66" s="196">
        <v>1350000</v>
      </c>
      <c r="K66" s="196">
        <v>1350000</v>
      </c>
      <c r="L66" s="196">
        <v>1350000</v>
      </c>
      <c r="M66" s="196">
        <v>1350000</v>
      </c>
      <c r="N66" s="196">
        <v>1395000</v>
      </c>
      <c r="O66" s="196">
        <v>1350000</v>
      </c>
      <c r="P66" s="196">
        <f t="shared" si="0"/>
        <v>1170000</v>
      </c>
      <c r="Q66" s="197">
        <f t="shared" si="1"/>
        <v>16110000</v>
      </c>
      <c r="R66" s="198"/>
      <c r="S66" s="199">
        <f t="shared" si="2"/>
        <v>1342500</v>
      </c>
      <c r="T66" s="201"/>
    </row>
    <row r="67" spans="1:25" s="151" customFormat="1" ht="23.25" x14ac:dyDescent="0.25">
      <c r="A67" s="193">
        <v>55</v>
      </c>
      <c r="B67" s="210">
        <v>5006296</v>
      </c>
      <c r="C67" s="34" t="s">
        <v>319</v>
      </c>
      <c r="D67" s="211" t="s">
        <v>320</v>
      </c>
      <c r="E67" s="196">
        <v>900000</v>
      </c>
      <c r="F67" s="196">
        <v>900000</v>
      </c>
      <c r="G67" s="196">
        <v>900000</v>
      </c>
      <c r="H67" s="196">
        <v>900000</v>
      </c>
      <c r="I67" s="196">
        <v>900000</v>
      </c>
      <c r="J67" s="196">
        <v>900000</v>
      </c>
      <c r="K67" s="196">
        <v>900000</v>
      </c>
      <c r="L67" s="196">
        <v>900000</v>
      </c>
      <c r="M67" s="196">
        <v>900000</v>
      </c>
      <c r="N67" s="196">
        <v>930000</v>
      </c>
      <c r="O67" s="196">
        <v>900000</v>
      </c>
      <c r="P67" s="206">
        <v>900000</v>
      </c>
      <c r="Q67" s="197">
        <f t="shared" si="1"/>
        <v>10830000</v>
      </c>
      <c r="R67" s="198"/>
      <c r="S67" s="199">
        <f t="shared" si="2"/>
        <v>902500</v>
      </c>
      <c r="T67" s="201"/>
    </row>
    <row r="68" spans="1:25" s="151" customFormat="1" ht="22.5" x14ac:dyDescent="0.25">
      <c r="A68" s="193">
        <v>56</v>
      </c>
      <c r="B68" s="200">
        <v>4106612</v>
      </c>
      <c r="C68" s="212" t="s">
        <v>321</v>
      </c>
      <c r="D68" s="213" t="s">
        <v>245</v>
      </c>
      <c r="E68" s="196">
        <v>945000</v>
      </c>
      <c r="F68" s="196">
        <v>1305000</v>
      </c>
      <c r="G68" s="196">
        <v>1305000</v>
      </c>
      <c r="H68" s="196">
        <v>1170000</v>
      </c>
      <c r="I68" s="196">
        <v>1395000</v>
      </c>
      <c r="J68" s="196">
        <v>1350000</v>
      </c>
      <c r="K68" s="196">
        <v>1350000</v>
      </c>
      <c r="L68" s="196">
        <v>1395000</v>
      </c>
      <c r="M68" s="196">
        <v>1350000</v>
      </c>
      <c r="N68" s="196">
        <v>1395000</v>
      </c>
      <c r="O68" s="196">
        <v>1350000</v>
      </c>
      <c r="P68" s="196">
        <f t="shared" si="0"/>
        <v>1170000</v>
      </c>
      <c r="Q68" s="197">
        <f t="shared" si="1"/>
        <v>15480000</v>
      </c>
      <c r="R68" s="198"/>
      <c r="S68" s="199">
        <f t="shared" si="2"/>
        <v>1290000</v>
      </c>
      <c r="T68" s="201"/>
    </row>
    <row r="69" spans="1:25" x14ac:dyDescent="0.25">
      <c r="A69" s="214"/>
      <c r="B69" s="215"/>
      <c r="C69" s="216"/>
      <c r="D69" s="217" t="s">
        <v>322</v>
      </c>
      <c r="E69" s="218">
        <f t="shared" ref="E69:S69" si="3">SUM(E13:E68)</f>
        <v>55645000</v>
      </c>
      <c r="F69" s="218">
        <f t="shared" si="3"/>
        <v>58060000</v>
      </c>
      <c r="G69" s="218">
        <f t="shared" si="3"/>
        <v>63540000</v>
      </c>
      <c r="H69" s="218">
        <f t="shared" si="3"/>
        <v>68415000</v>
      </c>
      <c r="I69" s="218">
        <f t="shared" si="3"/>
        <v>69970000</v>
      </c>
      <c r="J69" s="218">
        <f t="shared" si="3"/>
        <v>68780000</v>
      </c>
      <c r="K69" s="218">
        <f t="shared" si="3"/>
        <v>64665000</v>
      </c>
      <c r="L69" s="218">
        <f t="shared" si="3"/>
        <v>62125000</v>
      </c>
      <c r="M69" s="218">
        <f t="shared" si="3"/>
        <v>65720000</v>
      </c>
      <c r="N69" s="218">
        <f t="shared" si="3"/>
        <v>67110000</v>
      </c>
      <c r="O69" s="218">
        <f t="shared" si="3"/>
        <v>61155000</v>
      </c>
      <c r="P69" s="218">
        <f t="shared" si="3"/>
        <v>61545000</v>
      </c>
      <c r="Q69" s="218">
        <f t="shared" si="3"/>
        <v>766730000</v>
      </c>
      <c r="R69" s="219">
        <f t="shared" si="3"/>
        <v>3751250</v>
      </c>
      <c r="S69" s="220">
        <f t="shared" si="3"/>
        <v>60142916.666666664</v>
      </c>
      <c r="T69" s="221"/>
    </row>
    <row r="70" spans="1:25" x14ac:dyDescent="0.25">
      <c r="A70" s="222"/>
      <c r="B70" s="222"/>
      <c r="C70" s="222"/>
      <c r="D70" s="222"/>
      <c r="E70" s="223"/>
      <c r="F70" s="222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2"/>
      <c r="R70" s="225"/>
      <c r="S70" s="226"/>
      <c r="T70" s="222"/>
      <c r="U70" s="222"/>
    </row>
    <row r="71" spans="1:25" ht="15" x14ac:dyDescent="0.2">
      <c r="A71" s="227"/>
      <c r="B71" s="227" t="s">
        <v>323</v>
      </c>
      <c r="C71" s="228"/>
      <c r="D71" s="228"/>
      <c r="E71" s="228"/>
      <c r="F71" s="227"/>
      <c r="G71" s="228"/>
      <c r="H71" s="228"/>
      <c r="I71" s="229"/>
      <c r="J71" s="229"/>
      <c r="K71" s="228"/>
      <c r="M71" s="228"/>
      <c r="N71" s="228"/>
      <c r="O71" s="228"/>
      <c r="P71" s="228"/>
      <c r="Q71" s="228"/>
      <c r="R71" s="230" t="s">
        <v>324</v>
      </c>
      <c r="S71" s="231"/>
      <c r="T71" s="228"/>
      <c r="U71" s="228"/>
      <c r="V71" s="228"/>
    </row>
    <row r="72" spans="1:25" ht="15" x14ac:dyDescent="0.2">
      <c r="A72" s="228"/>
      <c r="B72" s="228"/>
      <c r="C72" s="228"/>
      <c r="D72" s="228"/>
      <c r="E72" s="227"/>
      <c r="F72" s="228"/>
      <c r="G72" s="228"/>
      <c r="H72" s="228"/>
      <c r="I72" s="228"/>
      <c r="J72" s="228"/>
      <c r="K72" s="228"/>
      <c r="L72" s="228"/>
      <c r="M72" s="228"/>
      <c r="N72" s="228"/>
      <c r="O72" s="228"/>
      <c r="P72" s="228"/>
      <c r="Q72" s="228"/>
      <c r="R72" s="232"/>
      <c r="S72" s="231"/>
      <c r="T72" s="228"/>
      <c r="U72" s="228"/>
      <c r="V72" s="228"/>
      <c r="W72" s="228"/>
      <c r="X72" s="228"/>
      <c r="Y72" s="228"/>
    </row>
    <row r="73" spans="1:25" ht="15" x14ac:dyDescent="0.2">
      <c r="A73" s="233"/>
      <c r="B73" s="234"/>
      <c r="C73" s="107"/>
      <c r="D73" s="1"/>
      <c r="E73" s="235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236"/>
      <c r="S73" s="237"/>
      <c r="T73" s="108"/>
      <c r="U73" s="107"/>
      <c r="V73" s="238"/>
      <c r="W73" s="239"/>
      <c r="X73" s="107"/>
      <c r="Y73" s="107"/>
    </row>
    <row r="74" spans="1:25" ht="15" x14ac:dyDescent="0.2">
      <c r="A74" s="233"/>
      <c r="B74" s="234"/>
      <c r="C74" s="107"/>
      <c r="D74" s="1"/>
      <c r="E74" s="235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236"/>
      <c r="S74" s="237"/>
      <c r="T74" s="108"/>
      <c r="U74" s="107"/>
      <c r="V74" s="238"/>
      <c r="W74" s="239"/>
      <c r="X74" s="107"/>
      <c r="Y74" s="107"/>
    </row>
    <row r="75" spans="1:25" ht="15" x14ac:dyDescent="0.2">
      <c r="A75" s="233"/>
      <c r="B75" s="234"/>
      <c r="C75" s="107"/>
      <c r="D75" s="1"/>
      <c r="E75" s="235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236"/>
      <c r="S75" s="237"/>
      <c r="T75" s="108"/>
      <c r="U75" s="107"/>
      <c r="V75" s="238"/>
      <c r="W75" s="239"/>
      <c r="X75" s="107"/>
      <c r="Y75" s="107"/>
    </row>
    <row r="76" spans="1:25" x14ac:dyDescent="0.25">
      <c r="A76" s="233"/>
      <c r="B76" s="101"/>
      <c r="C76" s="240" t="s">
        <v>202</v>
      </c>
      <c r="D76" s="9"/>
      <c r="F76" s="168"/>
      <c r="H76" s="168" t="s">
        <v>325</v>
      </c>
      <c r="I76" s="151"/>
      <c r="K76" s="103"/>
      <c r="M76" s="107"/>
      <c r="N76" s="241"/>
      <c r="O76" s="103" t="s">
        <v>204</v>
      </c>
      <c r="Q76" s="103"/>
      <c r="R76" s="174"/>
    </row>
    <row r="77" spans="1:25" x14ac:dyDescent="0.25">
      <c r="A77" s="233"/>
      <c r="B77" s="101"/>
      <c r="C77" s="101" t="s">
        <v>205</v>
      </c>
      <c r="F77" s="168"/>
      <c r="H77" s="168" t="s">
        <v>206</v>
      </c>
      <c r="I77" s="151"/>
      <c r="K77" s="103"/>
      <c r="M77" s="107"/>
      <c r="N77" s="241"/>
      <c r="O77" s="103" t="s">
        <v>207</v>
      </c>
      <c r="Q77" s="103"/>
      <c r="R77" s="174"/>
    </row>
    <row r="78" spans="1:25" ht="15" x14ac:dyDescent="0.2">
      <c r="A78" s="233"/>
      <c r="B78" s="107"/>
      <c r="C78" s="107"/>
      <c r="D78" s="1"/>
      <c r="E78" s="235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236"/>
      <c r="S78" s="237"/>
      <c r="T78" s="108"/>
      <c r="U78" s="107"/>
      <c r="V78" s="241"/>
      <c r="W78" s="242"/>
      <c r="X78" s="101"/>
      <c r="Y78" s="101"/>
    </row>
  </sheetData>
  <conditionalFormatting sqref="B54:D54 B52:C52 D52:D53 D55:D67 C53 C55:C63 E64:P68 B65 E52:J63 K35:P63 B13:P34 B35:J51">
    <cfRule type="containsText" dxfId="1" priority="2" operator="containsText" text="COBRO">
      <formula>NOT(ISERROR(SEARCH("COBRO",B13)))</formula>
    </cfRule>
  </conditionalFormatting>
  <conditionalFormatting sqref="B54:D54 B52:C52 D52:D53 D55:D67 C53 C55:C63 E64:P68 B65 E52:J63 K35:P63 B13:P34 B35:J51">
    <cfRule type="containsText" dxfId="0" priority="1" operator="containsText" text="NO COBRO">
      <formula>NOT(ISERROR(SEARCH("NO COBRO",B13)))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Total de asignaciones 7º 5189</vt:lpstr>
      <vt:lpstr>Contratados</vt:lpstr>
      <vt:lpstr>Jornal</vt:lpstr>
      <vt:lpstr>'Total de asignaciones 7º 5189'!Área_de_impresión</vt:lpstr>
      <vt:lpstr>'Total de asignaciones 7º 5189'!Títulos_a_imprimir</vt:lpstr>
    </vt:vector>
  </TitlesOfParts>
  <Company>xxxxxxx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*********</dc:creator>
  <cp:lastModifiedBy>CONAISI</cp:lastModifiedBy>
  <cp:lastPrinted>2021-01-07T12:05:12Z</cp:lastPrinted>
  <dcterms:created xsi:type="dcterms:W3CDTF">2003-03-07T14:03:57Z</dcterms:created>
  <dcterms:modified xsi:type="dcterms:W3CDTF">2021-01-28T00:33:49Z</dcterms:modified>
</cp:coreProperties>
</file>