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20" yWindow="-120" windowWidth="20730" windowHeight="11160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5189'!$A$6:$U$270</definedName>
    <definedName name="_xlnm.Print_Area" localSheetId="0">'Total de asignaciones 7º 5189'!$A$268:$F$268</definedName>
    <definedName name="_xlnm.Print_Titles" localSheetId="0">'Total de asignaciones 7º 5189'!$1:$6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8" i="103" l="1"/>
  <c r="T268" i="103"/>
  <c r="K268" i="103"/>
  <c r="J268" i="103"/>
  <c r="I268" i="103"/>
  <c r="H268" i="103"/>
  <c r="G268" i="103"/>
  <c r="U266" i="103" l="1"/>
  <c r="T266" i="103"/>
  <c r="S266" i="103"/>
  <c r="U237" i="103"/>
  <c r="S235" i="103"/>
  <c r="U235" i="103" s="1"/>
  <c r="S236" i="103"/>
  <c r="U236" i="103" s="1"/>
  <c r="S237" i="103"/>
  <c r="S238" i="103"/>
  <c r="U238" i="103" s="1"/>
  <c r="S239" i="103"/>
  <c r="U239" i="103" s="1"/>
  <c r="S240" i="103"/>
  <c r="U240" i="103" s="1"/>
  <c r="S241" i="103"/>
  <c r="U241" i="103" s="1"/>
  <c r="S242" i="103"/>
  <c r="U242" i="103" s="1"/>
  <c r="S243" i="103"/>
  <c r="U243" i="103" s="1"/>
  <c r="S244" i="103"/>
  <c r="U244" i="103" s="1"/>
  <c r="S245" i="103"/>
  <c r="U245" i="103" s="1"/>
  <c r="S246" i="103"/>
  <c r="U246" i="103" s="1"/>
  <c r="S247" i="103"/>
  <c r="U247" i="103" s="1"/>
  <c r="S248" i="103"/>
  <c r="U248" i="103" s="1"/>
  <c r="S249" i="103"/>
  <c r="U249" i="103" s="1"/>
  <c r="S250" i="103"/>
  <c r="U250" i="103" s="1"/>
  <c r="S251" i="103"/>
  <c r="U251" i="103" s="1"/>
  <c r="S252" i="103"/>
  <c r="U252" i="103" s="1"/>
  <c r="S253" i="103"/>
  <c r="U253" i="103" s="1"/>
  <c r="S254" i="103"/>
  <c r="U254" i="103" s="1"/>
  <c r="S255" i="103"/>
  <c r="U255" i="103" s="1"/>
  <c r="S256" i="103"/>
  <c r="U256" i="103" s="1"/>
  <c r="S257" i="103"/>
  <c r="U257" i="103" s="1"/>
  <c r="S258" i="103"/>
  <c r="U258" i="103" s="1"/>
  <c r="S234" i="103" l="1"/>
  <c r="S233" i="103"/>
  <c r="T233" i="103" s="1"/>
  <c r="U233" i="103" s="1"/>
  <c r="S232" i="103"/>
  <c r="T232" i="103" s="1"/>
  <c r="U232" i="103" s="1"/>
  <c r="T234" i="103" l="1"/>
  <c r="U234" i="103" s="1"/>
  <c r="S20" i="103" l="1"/>
  <c r="T20" i="103" s="1"/>
  <c r="S150" i="103" l="1"/>
  <c r="T150" i="103" s="1"/>
  <c r="S151" i="103"/>
  <c r="S152" i="103"/>
  <c r="T152" i="103" s="1"/>
  <c r="S153" i="103"/>
  <c r="T153" i="103" s="1"/>
  <c r="S154" i="103"/>
  <c r="S155" i="103"/>
  <c r="S156" i="103"/>
  <c r="T156" i="103" s="1"/>
  <c r="U156" i="103" s="1"/>
  <c r="S157" i="103"/>
  <c r="S158" i="103"/>
  <c r="T158" i="103" s="1"/>
  <c r="S159" i="103"/>
  <c r="S160" i="103"/>
  <c r="T160" i="103" s="1"/>
  <c r="S141" i="103"/>
  <c r="S142" i="103"/>
  <c r="S143" i="103"/>
  <c r="T143" i="103" s="1"/>
  <c r="S144" i="103"/>
  <c r="S145" i="103"/>
  <c r="S146" i="103"/>
  <c r="S147" i="103"/>
  <c r="T147" i="103" s="1"/>
  <c r="S148" i="103"/>
  <c r="T148" i="103" s="1"/>
  <c r="S149" i="103"/>
  <c r="T146" i="103" l="1"/>
  <c r="U146" i="103" s="1"/>
  <c r="T142" i="103"/>
  <c r="U142" i="103" s="1"/>
  <c r="T145" i="103"/>
  <c r="U145" i="103" s="1"/>
  <c r="T141" i="103"/>
  <c r="U141" i="103" s="1"/>
  <c r="U148" i="103"/>
  <c r="T144" i="103"/>
  <c r="U144" i="103" s="1"/>
  <c r="U147" i="103"/>
  <c r="U143" i="103"/>
  <c r="T149" i="103"/>
  <c r="U149" i="103" s="1"/>
  <c r="U158" i="103"/>
  <c r="U153" i="103"/>
  <c r="T151" i="103"/>
  <c r="U151" i="103" s="1"/>
  <c r="U160" i="103"/>
  <c r="T159" i="103"/>
  <c r="U159" i="103" s="1"/>
  <c r="T157" i="103"/>
  <c r="U157" i="103" s="1"/>
  <c r="T155" i="103"/>
  <c r="U155" i="103" s="1"/>
  <c r="T154" i="103"/>
  <c r="U154" i="103" s="1"/>
  <c r="U152" i="103"/>
  <c r="U150" i="103"/>
  <c r="S137" i="103" l="1"/>
  <c r="T137" i="103" s="1"/>
  <c r="U137" i="103" s="1"/>
  <c r="S127" i="103"/>
  <c r="T127" i="103" s="1"/>
  <c r="U127" i="103" s="1"/>
  <c r="S128" i="103"/>
  <c r="S129" i="103"/>
  <c r="T129" i="103" s="1"/>
  <c r="U129" i="103" s="1"/>
  <c r="S130" i="103"/>
  <c r="T130" i="103" s="1"/>
  <c r="U130" i="103" s="1"/>
  <c r="S131" i="103"/>
  <c r="T131" i="103" s="1"/>
  <c r="U131" i="103" s="1"/>
  <c r="T128" i="103" l="1"/>
  <c r="U128" i="103" s="1"/>
  <c r="S45" i="103" l="1"/>
  <c r="S46" i="103"/>
  <c r="T46" i="103" s="1"/>
  <c r="S47" i="103"/>
  <c r="T47" i="103" s="1"/>
  <c r="U47" i="103" l="1"/>
  <c r="U46" i="103"/>
  <c r="T45" i="103"/>
  <c r="U45" i="103" s="1"/>
  <c r="S208" i="103"/>
  <c r="T208" i="103" l="1"/>
  <c r="U208" i="103" s="1"/>
  <c r="S134" i="103" l="1"/>
  <c r="T134" i="103" s="1"/>
  <c r="S135" i="103"/>
  <c r="T135" i="103" s="1"/>
  <c r="U135" i="103" s="1"/>
  <c r="S136" i="103"/>
  <c r="T136" i="103" l="1"/>
  <c r="U136" i="103" s="1"/>
  <c r="U134" i="103"/>
  <c r="S52" i="103"/>
  <c r="S53" i="103"/>
  <c r="S54" i="103"/>
  <c r="S55" i="103"/>
  <c r="S56" i="103"/>
  <c r="S57" i="103"/>
  <c r="S58" i="103"/>
  <c r="S59" i="103"/>
  <c r="S60" i="103"/>
  <c r="S61" i="103"/>
  <c r="S51" i="103"/>
  <c r="S11" i="103"/>
  <c r="T56" i="103" l="1"/>
  <c r="U56" i="103" s="1"/>
  <c r="T57" i="103"/>
  <c r="U57" i="103" s="1"/>
  <c r="T60" i="103"/>
  <c r="U60" i="103" s="1"/>
  <c r="T55" i="103"/>
  <c r="U55" i="103" s="1"/>
  <c r="T61" i="103"/>
  <c r="U61" i="103" s="1"/>
  <c r="T53" i="103"/>
  <c r="U53" i="103" s="1"/>
  <c r="T52" i="103"/>
  <c r="U52" i="103" s="1"/>
  <c r="T59" i="103"/>
  <c r="U59" i="103" s="1"/>
  <c r="T51" i="103"/>
  <c r="U51" i="103" s="1"/>
  <c r="T58" i="103"/>
  <c r="U58" i="103" s="1"/>
  <c r="T54" i="103"/>
  <c r="U54" i="103" s="1"/>
  <c r="S7" i="103"/>
  <c r="T7" i="103" s="1"/>
  <c r="S8" i="103"/>
  <c r="S12" i="103" l="1"/>
  <c r="S265" i="103" l="1"/>
  <c r="S264" i="103"/>
  <c r="T264" i="103" s="1"/>
  <c r="S261" i="103"/>
  <c r="S121" i="103"/>
  <c r="T121" i="103" s="1"/>
  <c r="S119" i="103"/>
  <c r="T119" i="103" s="1"/>
  <c r="S120" i="103"/>
  <c r="T120" i="103" s="1"/>
  <c r="S122" i="103"/>
  <c r="S123" i="103"/>
  <c r="T123" i="103" s="1"/>
  <c r="S124" i="103"/>
  <c r="T124" i="103" s="1"/>
  <c r="S125" i="103"/>
  <c r="T125" i="103" s="1"/>
  <c r="S126" i="103"/>
  <c r="S132" i="103"/>
  <c r="T132" i="103" s="1"/>
  <c r="S133" i="103"/>
  <c r="T133" i="103" s="1"/>
  <c r="U264" i="103" l="1"/>
  <c r="T261" i="103"/>
  <c r="U261" i="103" s="1"/>
  <c r="T265" i="103"/>
  <c r="U265" i="103" s="1"/>
  <c r="U120" i="103"/>
  <c r="U125" i="103"/>
  <c r="U123" i="103"/>
  <c r="U121" i="103"/>
  <c r="U119" i="103"/>
  <c r="U133" i="103"/>
  <c r="U132" i="103"/>
  <c r="T126" i="103"/>
  <c r="U126" i="103" s="1"/>
  <c r="U124" i="103"/>
  <c r="T122" i="103"/>
  <c r="U122" i="103" s="1"/>
  <c r="S138" i="103" l="1"/>
  <c r="T138" i="103" s="1"/>
  <c r="U138" i="103" s="1"/>
  <c r="S78" i="103" l="1"/>
  <c r="T78" i="103" s="1"/>
  <c r="U78" i="103" s="1"/>
  <c r="S80" i="103"/>
  <c r="T80" i="103" s="1"/>
  <c r="U80" i="103" l="1"/>
  <c r="S267" i="103"/>
  <c r="T267" i="103" s="1"/>
  <c r="S263" i="103"/>
  <c r="T263" i="103" s="1"/>
  <c r="U263" i="103" s="1"/>
  <c r="S262" i="103"/>
  <c r="S260" i="103"/>
  <c r="T260" i="103" s="1"/>
  <c r="U260" i="103" s="1"/>
  <c r="S259" i="103"/>
  <c r="T259" i="103" s="1"/>
  <c r="S231" i="103"/>
  <c r="T231" i="103" s="1"/>
  <c r="S230" i="103"/>
  <c r="T230" i="103" s="1"/>
  <c r="U230" i="103" s="1"/>
  <c r="S229" i="103"/>
  <c r="S228" i="103"/>
  <c r="T228" i="103" s="1"/>
  <c r="U228" i="103" s="1"/>
  <c r="S227" i="103"/>
  <c r="T227" i="103" s="1"/>
  <c r="S226" i="103"/>
  <c r="T226" i="103" s="1"/>
  <c r="U226" i="103" s="1"/>
  <c r="S225" i="103"/>
  <c r="S224" i="103"/>
  <c r="T224" i="103" s="1"/>
  <c r="S223" i="103"/>
  <c r="T223" i="103" s="1"/>
  <c r="S222" i="103"/>
  <c r="T222" i="103" s="1"/>
  <c r="S221" i="103"/>
  <c r="S220" i="103"/>
  <c r="T220" i="103" s="1"/>
  <c r="S219" i="103"/>
  <c r="T219" i="103" s="1"/>
  <c r="S218" i="103"/>
  <c r="S217" i="103"/>
  <c r="S216" i="103"/>
  <c r="T216" i="103" s="1"/>
  <c r="S215" i="103"/>
  <c r="T215" i="103" s="1"/>
  <c r="S214" i="103"/>
  <c r="S213" i="103"/>
  <c r="S212" i="103"/>
  <c r="T212" i="103" s="1"/>
  <c r="S211" i="103"/>
  <c r="T211" i="103" s="1"/>
  <c r="S210" i="103"/>
  <c r="S209" i="103"/>
  <c r="S207" i="103"/>
  <c r="T207" i="103" s="1"/>
  <c r="S206" i="103"/>
  <c r="S205" i="103"/>
  <c r="S204" i="103"/>
  <c r="T204" i="103" s="1"/>
  <c r="S203" i="103"/>
  <c r="T203" i="103" s="1"/>
  <c r="S202" i="103"/>
  <c r="S201" i="103"/>
  <c r="S200" i="103"/>
  <c r="T200" i="103" s="1"/>
  <c r="S199" i="103"/>
  <c r="T199" i="103" s="1"/>
  <c r="S198" i="103"/>
  <c r="T198" i="103" s="1"/>
  <c r="S197" i="103"/>
  <c r="S196" i="103"/>
  <c r="S195" i="103"/>
  <c r="T195" i="103" s="1"/>
  <c r="S194" i="103"/>
  <c r="S193" i="103"/>
  <c r="S192" i="103"/>
  <c r="S191" i="103"/>
  <c r="T191" i="103" s="1"/>
  <c r="S190" i="103"/>
  <c r="S189" i="103"/>
  <c r="S188" i="103"/>
  <c r="S187" i="103"/>
  <c r="T187" i="103" s="1"/>
  <c r="S186" i="103"/>
  <c r="S185" i="103"/>
  <c r="S184" i="103"/>
  <c r="S183" i="103"/>
  <c r="S182" i="103"/>
  <c r="S181" i="103"/>
  <c r="S180" i="103"/>
  <c r="T180" i="103" s="1"/>
  <c r="S179" i="103"/>
  <c r="S178" i="103"/>
  <c r="S177" i="103"/>
  <c r="S176" i="103"/>
  <c r="T176" i="103" s="1"/>
  <c r="S175" i="103"/>
  <c r="S174" i="103"/>
  <c r="S173" i="103"/>
  <c r="S172" i="103"/>
  <c r="T172" i="103" s="1"/>
  <c r="S171" i="103"/>
  <c r="S170" i="103"/>
  <c r="S169" i="103"/>
  <c r="S168" i="103"/>
  <c r="S167" i="103"/>
  <c r="S166" i="103"/>
  <c r="T166" i="103" s="1"/>
  <c r="S165" i="103"/>
  <c r="S164" i="103"/>
  <c r="S163" i="103"/>
  <c r="S162" i="103"/>
  <c r="S161" i="103"/>
  <c r="S140" i="103"/>
  <c r="T140" i="103" s="1"/>
  <c r="S139" i="103"/>
  <c r="S118" i="103"/>
  <c r="S117" i="103"/>
  <c r="S116" i="103"/>
  <c r="S115" i="103"/>
  <c r="S114" i="103"/>
  <c r="T114" i="103" s="1"/>
  <c r="S113" i="103"/>
  <c r="S112" i="103"/>
  <c r="S111" i="103"/>
  <c r="T111" i="103" s="1"/>
  <c r="S110" i="103"/>
  <c r="S109" i="103"/>
  <c r="S108" i="103"/>
  <c r="T108" i="103" s="1"/>
  <c r="S107" i="103"/>
  <c r="S106" i="103"/>
  <c r="S105" i="103"/>
  <c r="T105" i="103" s="1"/>
  <c r="S104" i="103"/>
  <c r="S103" i="103"/>
  <c r="S102" i="103"/>
  <c r="T102" i="103" s="1"/>
  <c r="S101" i="103"/>
  <c r="S100" i="103"/>
  <c r="S99" i="103"/>
  <c r="S98" i="103"/>
  <c r="S97" i="103"/>
  <c r="S96" i="103"/>
  <c r="T96" i="103" s="1"/>
  <c r="S95" i="103"/>
  <c r="S94" i="103"/>
  <c r="S93" i="103"/>
  <c r="S92" i="103"/>
  <c r="T92" i="103" s="1"/>
  <c r="S91" i="103"/>
  <c r="S90" i="103"/>
  <c r="S89" i="103"/>
  <c r="S88" i="103"/>
  <c r="S87" i="103"/>
  <c r="T87" i="103" s="1"/>
  <c r="S86" i="103"/>
  <c r="S85" i="103"/>
  <c r="S84" i="103"/>
  <c r="S83" i="103"/>
  <c r="T83" i="103" s="1"/>
  <c r="S82" i="103"/>
  <c r="S81" i="103"/>
  <c r="S79" i="103"/>
  <c r="T79" i="103" s="1"/>
  <c r="S77" i="103"/>
  <c r="S76" i="103"/>
  <c r="S75" i="103"/>
  <c r="T75" i="103" s="1"/>
  <c r="S74" i="103"/>
  <c r="S73" i="103"/>
  <c r="S72" i="103"/>
  <c r="T72" i="103" s="1"/>
  <c r="S71" i="103"/>
  <c r="S70" i="103"/>
  <c r="S69" i="103"/>
  <c r="T69" i="103" s="1"/>
  <c r="S68" i="103"/>
  <c r="T68" i="103" s="1"/>
  <c r="S67" i="103"/>
  <c r="S66" i="103"/>
  <c r="S65" i="103"/>
  <c r="T65" i="103" s="1"/>
  <c r="S64" i="103"/>
  <c r="S62" i="103"/>
  <c r="S50" i="103"/>
  <c r="T50" i="103" s="1"/>
  <c r="S49" i="103"/>
  <c r="T49" i="103" s="1"/>
  <c r="S48" i="103"/>
  <c r="T48" i="103" s="1"/>
  <c r="S44" i="103"/>
  <c r="S43" i="103"/>
  <c r="T43" i="103" s="1"/>
  <c r="S42" i="103"/>
  <c r="S41" i="103"/>
  <c r="T41" i="103" s="1"/>
  <c r="S40" i="103"/>
  <c r="T40" i="103" s="1"/>
  <c r="S39" i="103"/>
  <c r="S38" i="103"/>
  <c r="S37" i="103"/>
  <c r="S36" i="103"/>
  <c r="T36" i="103" s="1"/>
  <c r="S35" i="103"/>
  <c r="T35" i="103" s="1"/>
  <c r="S34" i="103"/>
  <c r="S33" i="103"/>
  <c r="T33" i="103" s="1"/>
  <c r="S32" i="103"/>
  <c r="T32" i="103" s="1"/>
  <c r="S31" i="103"/>
  <c r="T31" i="103" s="1"/>
  <c r="S30" i="103"/>
  <c r="T30" i="103" s="1"/>
  <c r="S29" i="103"/>
  <c r="T29" i="103" s="1"/>
  <c r="S28" i="103"/>
  <c r="T28" i="103" s="1"/>
  <c r="S27" i="103"/>
  <c r="T27" i="103" s="1"/>
  <c r="S26" i="103"/>
  <c r="T26" i="103" s="1"/>
  <c r="S25" i="103"/>
  <c r="T25" i="103" s="1"/>
  <c r="S23" i="103"/>
  <c r="T23" i="103" s="1"/>
  <c r="S22" i="103"/>
  <c r="T22" i="103" s="1"/>
  <c r="S21" i="103"/>
  <c r="T21" i="103" s="1"/>
  <c r="S19" i="103"/>
  <c r="S18" i="103"/>
  <c r="T18" i="103" s="1"/>
  <c r="S17" i="103"/>
  <c r="T17" i="103" s="1"/>
  <c r="S16" i="103"/>
  <c r="T16" i="103" s="1"/>
  <c r="S15" i="103"/>
  <c r="T15" i="103" s="1"/>
  <c r="S14" i="103"/>
  <c r="S13" i="103"/>
  <c r="T13" i="103" s="1"/>
  <c r="T12" i="103"/>
  <c r="T11" i="103"/>
  <c r="S10" i="103"/>
  <c r="T10" i="103" s="1"/>
  <c r="T8" i="103"/>
  <c r="T62" i="103" l="1"/>
  <c r="U62" i="103" s="1"/>
  <c r="T66" i="103"/>
  <c r="U66" i="103" s="1"/>
  <c r="T73" i="103"/>
  <c r="U73" i="103" s="1"/>
  <c r="T84" i="103"/>
  <c r="U84" i="103" s="1"/>
  <c r="T89" i="103"/>
  <c r="U89" i="103" s="1"/>
  <c r="T93" i="103"/>
  <c r="U93" i="103" s="1"/>
  <c r="T97" i="103"/>
  <c r="U97" i="103" s="1"/>
  <c r="T99" i="103"/>
  <c r="U99" i="103" s="1"/>
  <c r="T103" i="103"/>
  <c r="U103" i="103" s="1"/>
  <c r="T106" i="103"/>
  <c r="U106" i="103" s="1"/>
  <c r="T112" i="103"/>
  <c r="U112" i="103" s="1"/>
  <c r="T115" i="103"/>
  <c r="U115" i="103" s="1"/>
  <c r="T139" i="103"/>
  <c r="U139" i="103" s="1"/>
  <c r="T161" i="103"/>
  <c r="U161" i="103" s="1"/>
  <c r="T167" i="103"/>
  <c r="U167" i="103" s="1"/>
  <c r="T173" i="103"/>
  <c r="U173" i="103" s="1"/>
  <c r="T177" i="103"/>
  <c r="U177" i="103" s="1"/>
  <c r="T181" i="103"/>
  <c r="U181" i="103" s="1"/>
  <c r="T184" i="103"/>
  <c r="U184" i="103" s="1"/>
  <c r="T188" i="103"/>
  <c r="U188" i="103" s="1"/>
  <c r="T192" i="103"/>
  <c r="U192" i="103" s="1"/>
  <c r="T196" i="103"/>
  <c r="U196" i="103" s="1"/>
  <c r="U198" i="103"/>
  <c r="T194" i="103"/>
  <c r="U194" i="103" s="1"/>
  <c r="T186" i="103"/>
  <c r="U186" i="103" s="1"/>
  <c r="T179" i="103"/>
  <c r="U179" i="103" s="1"/>
  <c r="T171" i="103"/>
  <c r="U171" i="103" s="1"/>
  <c r="T165" i="103"/>
  <c r="U165" i="103" s="1"/>
  <c r="T113" i="103"/>
  <c r="U113" i="103" s="1"/>
  <c r="T101" i="103"/>
  <c r="U101" i="103" s="1"/>
  <c r="T95" i="103"/>
  <c r="U95" i="103" s="1"/>
  <c r="T88" i="103"/>
  <c r="U88" i="103" s="1"/>
  <c r="T82" i="103"/>
  <c r="U82" i="103" s="1"/>
  <c r="T37" i="103"/>
  <c r="U37" i="103" s="1"/>
  <c r="T19" i="103"/>
  <c r="U19" i="103" s="1"/>
  <c r="T39" i="103"/>
  <c r="U39" i="103" s="1"/>
  <c r="U48" i="103"/>
  <c r="U68" i="103"/>
  <c r="T70" i="103"/>
  <c r="U70" i="103" s="1"/>
  <c r="T76" i="103"/>
  <c r="U76" i="103" s="1"/>
  <c r="T190" i="103"/>
  <c r="U190" i="103" s="1"/>
  <c r="T183" i="103"/>
  <c r="U183" i="103" s="1"/>
  <c r="T175" i="103"/>
  <c r="U175" i="103" s="1"/>
  <c r="T169" i="103"/>
  <c r="U169" i="103" s="1"/>
  <c r="T163" i="103"/>
  <c r="U163" i="103" s="1"/>
  <c r="T118" i="103"/>
  <c r="U118" i="103" s="1"/>
  <c r="T117" i="103"/>
  <c r="U117" i="103" s="1"/>
  <c r="T110" i="103"/>
  <c r="U110" i="103" s="1"/>
  <c r="T91" i="103"/>
  <c r="U91" i="103" s="1"/>
  <c r="T86" i="103"/>
  <c r="U86" i="103" s="1"/>
  <c r="T64" i="103"/>
  <c r="U64" i="103" s="1"/>
  <c r="U199" i="103"/>
  <c r="U203" i="103"/>
  <c r="U207" i="103"/>
  <c r="U211" i="103"/>
  <c r="U215" i="103"/>
  <c r="U219" i="103"/>
  <c r="U223" i="103"/>
  <c r="U227" i="103"/>
  <c r="U231" i="103"/>
  <c r="U259" i="103"/>
  <c r="U267" i="103"/>
  <c r="T262" i="103"/>
  <c r="U262" i="103" s="1"/>
  <c r="T229" i="103"/>
  <c r="U229" i="103" s="1"/>
  <c r="T225" i="103"/>
  <c r="U225" i="103" s="1"/>
  <c r="T221" i="103"/>
  <c r="U221" i="103" s="1"/>
  <c r="T217" i="103"/>
  <c r="U217" i="103" s="1"/>
  <c r="T213" i="103"/>
  <c r="U213" i="103" s="1"/>
  <c r="T209" i="103"/>
  <c r="U209" i="103" s="1"/>
  <c r="T205" i="103"/>
  <c r="U205" i="103" s="1"/>
  <c r="T201" i="103"/>
  <c r="U201" i="103" s="1"/>
  <c r="U224" i="103"/>
  <c r="U222" i="103"/>
  <c r="U220" i="103"/>
  <c r="U216" i="103"/>
  <c r="U212" i="103"/>
  <c r="U204" i="103"/>
  <c r="U200" i="103"/>
  <c r="U195" i="103"/>
  <c r="U191" i="103"/>
  <c r="U187" i="103"/>
  <c r="U180" i="103"/>
  <c r="U176" i="103"/>
  <c r="U172" i="103"/>
  <c r="U166" i="103"/>
  <c r="U140" i="103"/>
  <c r="U114" i="103"/>
  <c r="U111" i="103"/>
  <c r="U108" i="103"/>
  <c r="U105" i="103"/>
  <c r="U102" i="103"/>
  <c r="U96" i="103"/>
  <c r="U92" i="103"/>
  <c r="U87" i="103"/>
  <c r="U83" i="103"/>
  <c r="U79" i="103"/>
  <c r="U75" i="103"/>
  <c r="U72" i="103"/>
  <c r="U69" i="103"/>
  <c r="U65" i="103"/>
  <c r="T218" i="103"/>
  <c r="U218" i="103" s="1"/>
  <c r="T214" i="103"/>
  <c r="U214" i="103" s="1"/>
  <c r="T210" i="103"/>
  <c r="U210" i="103" s="1"/>
  <c r="T206" i="103"/>
  <c r="U206" i="103" s="1"/>
  <c r="T202" i="103"/>
  <c r="U202" i="103" s="1"/>
  <c r="T197" i="103"/>
  <c r="U197" i="103" s="1"/>
  <c r="T193" i="103"/>
  <c r="U193" i="103" s="1"/>
  <c r="T189" i="103"/>
  <c r="U189" i="103" s="1"/>
  <c r="T185" i="103"/>
  <c r="U185" i="103" s="1"/>
  <c r="T182" i="103"/>
  <c r="U182" i="103" s="1"/>
  <c r="T178" i="103"/>
  <c r="U178" i="103" s="1"/>
  <c r="T174" i="103"/>
  <c r="U174" i="103" s="1"/>
  <c r="T170" i="103"/>
  <c r="U170" i="103" s="1"/>
  <c r="T168" i="103"/>
  <c r="U168" i="103" s="1"/>
  <c r="T164" i="103"/>
  <c r="U164" i="103" s="1"/>
  <c r="T162" i="103"/>
  <c r="U162" i="103" s="1"/>
  <c r="T116" i="103"/>
  <c r="U116" i="103" s="1"/>
  <c r="T109" i="103"/>
  <c r="U109" i="103" s="1"/>
  <c r="T107" i="103"/>
  <c r="U107" i="103" s="1"/>
  <c r="T104" i="103"/>
  <c r="U104" i="103" s="1"/>
  <c r="T100" i="103"/>
  <c r="U100" i="103" s="1"/>
  <c r="T98" i="103"/>
  <c r="U98" i="103" s="1"/>
  <c r="T94" i="103"/>
  <c r="U94" i="103" s="1"/>
  <c r="T90" i="103"/>
  <c r="U90" i="103" s="1"/>
  <c r="T85" i="103"/>
  <c r="U85" i="103" s="1"/>
  <c r="T81" i="103"/>
  <c r="U81" i="103" s="1"/>
  <c r="T77" i="103"/>
  <c r="U77" i="103" s="1"/>
  <c r="T74" i="103"/>
  <c r="U74" i="103" s="1"/>
  <c r="T71" i="103"/>
  <c r="U71" i="103" s="1"/>
  <c r="T67" i="103"/>
  <c r="U67" i="103" s="1"/>
  <c r="T44" i="103"/>
  <c r="U44" i="103" s="1"/>
  <c r="T42" i="103"/>
  <c r="U42" i="103" s="1"/>
  <c r="T38" i="103"/>
  <c r="U38" i="103" s="1"/>
  <c r="T34" i="103"/>
  <c r="U34" i="103" s="1"/>
  <c r="T14" i="103"/>
  <c r="U14" i="103" s="1"/>
  <c r="S268" i="103"/>
  <c r="L268" i="103"/>
  <c r="M268" i="103"/>
  <c r="N268" i="103"/>
  <c r="O268" i="103"/>
  <c r="P268" i="103"/>
  <c r="Q268" i="103"/>
  <c r="R268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Q62" i="105" l="1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U23" i="103" l="1"/>
  <c r="U11" i="103"/>
  <c r="U31" i="103"/>
  <c r="U32" i="103"/>
  <c r="U30" i="103"/>
  <c r="U17" i="103"/>
  <c r="U27" i="103"/>
  <c r="U26" i="103"/>
  <c r="U28" i="103"/>
  <c r="U40" i="103"/>
  <c r="U49" i="103"/>
  <c r="U36" i="103"/>
  <c r="U21" i="103"/>
  <c r="U29" i="103"/>
  <c r="U7" i="103" l="1"/>
</calcChain>
</file>

<file path=xl/comments1.xml><?xml version="1.0" encoding="utf-8"?>
<comments xmlns="http://schemas.openxmlformats.org/spreadsheetml/2006/main">
  <authors>
    <author>RRHH</author>
  </authors>
  <commentList>
    <comment ref="K36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>
  <authors>
    <author>RRHH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<sst xmlns="http://schemas.openxmlformats.org/spreadsheetml/2006/main" count="895" uniqueCount="466">
  <si>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</si>
  <si>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</si>
  <si>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</si>
  <si>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</si>
  <si>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</si>
  <si>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</si>
  <si>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</si>
  <si>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</si>
  <si>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</si>
  <si>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</si>
  <si>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</si>
  <si>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</si>
  <si>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</si>
  <si>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</si>
  <si>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</si>
  <si>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</si>
  <si>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</si>
  <si>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</si>
  <si>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</si>
  <si>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</si>
  <si>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</si>
  <si>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</si>
  <si>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</si>
  <si>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</si>
  <si>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</si>
  <si>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</si>
  <si>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Teodosio Romilio, Gómez Ibañez</t>
  </si>
  <si>
    <t>Fanny Raquel Escobar</t>
  </si>
  <si>
    <t>Juan Simon Paniagua Dominguez</t>
  </si>
  <si>
    <t>Dina Susana Meza Gómez</t>
  </si>
  <si>
    <t xml:space="preserve">María Fátima Vallejos </t>
  </si>
  <si>
    <t>Anuncia Regina Castro</t>
  </si>
  <si>
    <t>Herminio Inocencio Rodas</t>
  </si>
  <si>
    <t>Blanca Estela Rodriguez</t>
  </si>
  <si>
    <t>José  Eugenio Morinigo Coronel</t>
  </si>
  <si>
    <t>José Luis Centurión</t>
  </si>
  <si>
    <t>Ingrid Paola Rodríguez Noguera</t>
  </si>
  <si>
    <t>Rubén Caribaux</t>
  </si>
  <si>
    <t>Justo Ramirez</t>
  </si>
  <si>
    <t>Norma Centurión</t>
  </si>
  <si>
    <t>Liz Mariela Bareiro</t>
  </si>
  <si>
    <t>Mirtha Felicia Medina</t>
  </si>
  <si>
    <t xml:space="preserve">Ricardo Rubén Arrua Amarilla </t>
  </si>
  <si>
    <t>Adan Eduardo Fabián Noguera Nuñez</t>
  </si>
  <si>
    <t>María del Rosario, Solis</t>
  </si>
  <si>
    <t>Tito Adalberto Gómez de la Fuente Gimenez</t>
  </si>
  <si>
    <t>Raul José Maciel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</si>
  <si>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</si>
  <si>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</si>
  <si>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</si>
  <si>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</si>
  <si>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</si>
  <si>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</si>
  <si>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</si>
  <si>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</si>
  <si>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</si>
  <si>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</si>
  <si>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</si>
  <si>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</si>
  <si>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</si>
  <si>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</si>
  <si>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</si>
  <si>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</si>
  <si>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</si>
  <si>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</si>
  <si>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</si>
  <si>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</si>
  <si>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</si>
  <si>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</si>
  <si>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</si>
  <si>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</si>
  <si>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</si>
  <si>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</si>
  <si>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</si>
  <si>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</si>
  <si>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</si>
  <si>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</si>
  <si>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</si>
  <si>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</si>
  <si>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</si>
  <si>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</si>
  <si>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</si>
  <si>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</si>
  <si>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</si>
  <si>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</si>
  <si>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</si>
  <si>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</si>
  <si>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</si>
  <si>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</si>
  <si>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</si>
  <si>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</si>
  <si>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</si>
  <si>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</si>
  <si>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</si>
  <si>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</si>
  <si>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</si>
  <si>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</si>
  <si>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</si>
  <si>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</si>
  <si>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</si>
  <si>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</si>
  <si>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</si>
  <si>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</si>
  <si>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</si>
  <si>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</si>
  <si>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</si>
  <si>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</si>
  <si>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</si>
  <si>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</si>
  <si>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</si>
  <si>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</si>
  <si>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</si>
  <si>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</si>
  <si>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</si>
  <si>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</si>
  <si>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</si>
  <si>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</si>
  <si>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</si>
  <si>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</si>
  <si>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</si>
  <si>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</si>
  <si>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</si>
  <si>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</si>
  <si>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</si>
  <si>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</si>
  <si>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</si>
  <si>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</si>
  <si>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</si>
  <si>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</si>
  <si>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</si>
  <si>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</si>
  <si>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</si>
  <si>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</si>
  <si>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</si>
  <si>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</si>
  <si>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</si>
  <si>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</si>
  <si>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</si>
  <si>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</si>
  <si>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</si>
  <si>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</si>
  <si>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</si>
  <si>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</si>
  <si>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</si>
  <si>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</si>
  <si>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</si>
  <si>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</si>
  <si>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</si>
  <si>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</si>
  <si>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</si>
  <si>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</si>
  <si>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</si>
  <si>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</si>
  <si>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</si>
  <si>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</si>
  <si>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</si>
  <si>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</si>
  <si>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</si>
  <si>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</si>
  <si>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</si>
  <si>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</si>
  <si>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</si>
  <si>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</si>
  <si>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</si>
  <si>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</si>
  <si>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</si>
  <si>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</si>
  <si>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</si>
  <si>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</si>
  <si>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</si>
  <si>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</si>
  <si>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</si>
  <si>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</si>
  <si>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</si>
  <si>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</si>
  <si>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</si>
  <si>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</si>
  <si>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</si>
  <si>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</si>
  <si>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</si>
  <si>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</si>
  <si>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</si>
  <si>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</si>
  <si>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</si>
  <si>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</si>
  <si>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</si>
  <si>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</si>
  <si>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</si>
  <si>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</si>
  <si>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</si>
  <si>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</si>
  <si>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</si>
  <si>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</si>
  <si>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</si>
  <si>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</si>
  <si>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</si>
  <si>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</si>
  <si>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</si>
  <si>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</si>
  <si>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</si>
  <si>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</si>
  <si>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</si>
  <si>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</si>
  <si>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</si>
  <si>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</si>
  <si>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</si>
  <si>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</si>
  <si>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</si>
  <si>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</si>
  <si>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</si>
  <si>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</si>
  <si>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</si>
  <si>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</si>
  <si>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</si>
  <si>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</si>
  <si>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</si>
  <si>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</si>
  <si>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</si>
  <si>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</si>
  <si>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</si>
  <si>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</si>
  <si>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</si>
  <si>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</si>
  <si>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>PLANILLA GENERAL DE PAGOS  DE LA MUNICIPALIDAD DE VILLETA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</si>
  <si>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</si>
  <si>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</si>
  <si>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</si>
  <si>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</si>
  <si>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</si>
  <si>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</si>
  <si>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</si>
  <si>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</si>
  <si>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</si>
  <si>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</si>
  <si>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</si>
  <si>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</si>
  <si>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</si>
  <si>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</si>
  <si>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</si>
  <si>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</si>
  <si>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</si>
  <si>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</si>
  <si>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</si>
  <si>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</si>
  <si>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</si>
  <si>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</si>
  <si>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</si>
  <si>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</si>
  <si>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</si>
  <si>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</si>
  <si>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</si>
  <si>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</si>
  <si>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</si>
  <si>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</si>
  <si>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</si>
  <si>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</si>
  <si>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</si>
  <si>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</si>
  <si>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</si>
  <si>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</si>
  <si>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</si>
  <si>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</si>
  <si>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</si>
  <si>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</si>
  <si>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</si>
  <si>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</si>
  <si>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</si>
  <si>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</si>
  <si>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</si>
  <si>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</si>
  <si>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</si>
  <si>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</si>
  <si>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</si>
  <si>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</si>
  <si>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</si>
  <si>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</si>
  <si>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</si>
  <si>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</si>
  <si>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</si>
  <si>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</si>
  <si>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</si>
  <si>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</si>
  <si>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</si>
  <si>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</si>
  <si>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</si>
  <si>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</si>
  <si>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</si>
  <si>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</si>
  <si>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</si>
  <si>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</si>
  <si>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</si>
  <si>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</si>
  <si>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</si>
  <si>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</si>
  <si>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</si>
  <si>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</si>
  <si>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</si>
  <si>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</si>
  <si>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</si>
  <si>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</si>
  <si>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</si>
  <si>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</si>
  <si>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</si>
  <si>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</si>
  <si>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</si>
  <si>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</si>
  <si>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</si>
  <si>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</si>
  <si>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</si>
  <si>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</si>
  <si>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</si>
  <si>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</si>
  <si>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</si>
  <si>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</si>
  <si>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</si>
  <si>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</si>
  <si>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</si>
  <si>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</si>
  <si>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</si>
  <si>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</si>
  <si>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</si>
  <si>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</si>
  <si>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</si>
  <si>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</si>
  <si>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</si>
  <si>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</si>
  <si>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RICARDO ARROYO TORRES</t>
  </si>
  <si>
    <t xml:space="preserve">WILSON RODRIGUEZ AGUAYO </t>
  </si>
  <si>
    <t>LIDER ALBERTO NUÑEZ GONZALEZ</t>
  </si>
  <si>
    <t>PEDRO JUAN ALMADA ARANDA</t>
  </si>
  <si>
    <t>MARIA DEL CARMEN  GAMARRA DE VEGA</t>
  </si>
  <si>
    <t>LUIS ALBERTO VERON ARRUA</t>
  </si>
  <si>
    <t>LUCIANO ROJAS OVIEDO</t>
  </si>
  <si>
    <t>CARLOS RAMON ORUE GIMENEZ</t>
  </si>
  <si>
    <t>ARNALDO CENTURION GONZALEZ</t>
  </si>
  <si>
    <t xml:space="preserve">CHRISTHIAN ARIEL AGUAYO </t>
  </si>
  <si>
    <t>DIEGO FERNANDO JARA DELVALLE</t>
  </si>
  <si>
    <t xml:space="preserve">CARLOS MARCELINO CHAVEZ MENZOZA </t>
  </si>
  <si>
    <t>TOTALE EN GS.</t>
  </si>
  <si>
    <t>Basilica Olmedo de Garcia</t>
  </si>
  <si>
    <t>Emilio Javier Gamarra Ruiz Diaz</t>
  </si>
  <si>
    <t>ALDO ANDRES BAREIRO</t>
  </si>
  <si>
    <t>ALICIA MARIA JARA VIVEROS</t>
  </si>
  <si>
    <t>DARIO BAREIRO GONZALEZ</t>
  </si>
  <si>
    <t>LETICIA SOLEDAD NUÑEZ DUARTE</t>
  </si>
  <si>
    <t>TEOFILO ANASTACIO RAMOS</t>
  </si>
  <si>
    <t>LUZ MABEL ALVAREZ ACOSTA</t>
  </si>
  <si>
    <t>OSVALDO ORTIZ</t>
  </si>
  <si>
    <t>Irma Gomez de Yegros</t>
  </si>
  <si>
    <t>Paulo Adilsson, Arrúa Delgado</t>
  </si>
  <si>
    <t>Liliana Mabel Martinez Torres</t>
  </si>
  <si>
    <t>Maida Raquel Gonzalez De Vega</t>
  </si>
  <si>
    <t>Cayetano Insfrán</t>
  </si>
  <si>
    <t>Cesar Ricardo Gomez Noguera</t>
  </si>
  <si>
    <t>Cynthia María Fernández</t>
  </si>
  <si>
    <t>Elias José Gaona Ramírez</t>
  </si>
  <si>
    <t>Ana Beatriz Martínez Torres</t>
  </si>
  <si>
    <t>Laura Soledad, Pavón</t>
  </si>
  <si>
    <t>Jorge Mora</t>
  </si>
  <si>
    <t>Delia Maria Id Cantero</t>
  </si>
  <si>
    <t>Susana Beatriz Rodriguez</t>
  </si>
  <si>
    <t>Lorena Torres</t>
  </si>
  <si>
    <t>Hector Anibal Rotela</t>
  </si>
  <si>
    <t>Cristina Griselda Morinigo</t>
  </si>
  <si>
    <t>María Liliana Robadín Pino</t>
  </si>
  <si>
    <t>Mirna Elizabeth Gauto</t>
  </si>
  <si>
    <t>Merardo Bogado</t>
  </si>
  <si>
    <t>Epifanio Pereira</t>
  </si>
  <si>
    <t>MIGUEL CAMBRA</t>
  </si>
  <si>
    <t>REINALDO CANTERO</t>
  </si>
  <si>
    <t>CESAR CRISTINO ALONSO</t>
  </si>
  <si>
    <t>LUISA MEDINA ESPINOLA</t>
  </si>
  <si>
    <t>MABEL TORRES CABALLERO</t>
  </si>
  <si>
    <t>MARCOS VILLAGRA PICAGUA</t>
  </si>
  <si>
    <t>ROSSANA CONCEPCION CANTERO</t>
  </si>
  <si>
    <t>-</t>
  </si>
  <si>
    <t>AGUINALDO 2020</t>
  </si>
  <si>
    <t>FATIMA MIKAELA FERREIRA ZIMMERLIZ</t>
  </si>
  <si>
    <t xml:space="preserve">YESSICA PAOLA OLMEDO </t>
  </si>
  <si>
    <t>EFIGENIA NOEMI ARECO AMARILLA</t>
  </si>
  <si>
    <t>JUAN DE DIOS ALFONSO REINOSO</t>
  </si>
  <si>
    <t>CESAR DAVID AGUILAR GOMEZ</t>
  </si>
  <si>
    <t>LETICIA MABEL FERNANDEZ ROMERO</t>
  </si>
  <si>
    <t>YAMIL OSMAR ALVARENGA ENCISO</t>
  </si>
  <si>
    <t>RICHAR MANUEL VARGAS OCAMPOS</t>
  </si>
  <si>
    <t>MIGUEL ANGEL MARECOS</t>
  </si>
  <si>
    <t>ANGIE THAMARA CASTILLO ORTIZ</t>
  </si>
  <si>
    <t>FATIMA ISABEL VERGARA PORTILLO</t>
  </si>
  <si>
    <t>ROMINA NATALIA NÚÑEZ GONZALEZ</t>
  </si>
  <si>
    <t>HECTOR MARCIAL VILLALBA QUINTANA</t>
  </si>
  <si>
    <t>GABRIEL DAVID OLMEDO CANO</t>
  </si>
  <si>
    <t>ANIBAL ZACARIA BAREIRO ESPINOLA</t>
  </si>
  <si>
    <t>ANGEL FERNANDEZ RIQUELME</t>
  </si>
  <si>
    <t>ANIBAL GARCIA</t>
  </si>
  <si>
    <t>ANTONIO RUBEN VALLEJOS TORRES</t>
  </si>
  <si>
    <t>BEATRIZ INSFRAN DOMINGUEZ</t>
  </si>
  <si>
    <t>CAROLINA DE LAS NIEVES MEDINA MENDOZA</t>
  </si>
  <si>
    <t>ERMA AMELIA RUIZ DIAZ PINO</t>
  </si>
  <si>
    <t>EULALIO BIENVENIDO VALDEZ</t>
  </si>
  <si>
    <t xml:space="preserve">GUSTAVO ROMERO CORBALAN </t>
  </si>
  <si>
    <t>HIPOLITO MONGELOS OZUNA</t>
  </si>
  <si>
    <t>HUGO  JAVIER GONZÁLEZ</t>
  </si>
  <si>
    <t>LORENA ISBEL ARANDA FRETES</t>
  </si>
  <si>
    <t>LUIS DERLIS MARTINEZ CABALLERO</t>
  </si>
  <si>
    <t>LUIS  ANGEL MARTINEZ BARRIENTOS</t>
  </si>
  <si>
    <t>MARGARITA PINEDA VDA DE GAVILAN</t>
  </si>
  <si>
    <t>MARIA ELENA MARECO MEYEREGGER</t>
  </si>
  <si>
    <t>MARIELA JUDITH AQUINO REBOLLO</t>
  </si>
  <si>
    <t>DAISY PAOLA AGUILERA ORTIZ</t>
  </si>
  <si>
    <t>RAMÓN DE JESUS ORTIZ</t>
  </si>
  <si>
    <t>SILVIO MARCELINO BENITEZ AMARILLA</t>
  </si>
  <si>
    <t>SUSANA CAROLINA GOMEZ ORTEGA</t>
  </si>
  <si>
    <t>EDUARDO PAIVA GUERRERO</t>
  </si>
  <si>
    <t>GUSTAVO MARTINEZ AQUINO</t>
  </si>
  <si>
    <t>José Ariel Torres Fernández</t>
  </si>
  <si>
    <t>Cynthia Alexis Gimenez Vallejos</t>
  </si>
  <si>
    <t>JANETH CRISTINA OVIEDO SCHMIDT</t>
  </si>
  <si>
    <t xml:space="preserve">PEDRO ROMAN RIOS </t>
  </si>
  <si>
    <t>RODRIGO RAMON FUNES MEDINA</t>
  </si>
  <si>
    <t>DAHIANA BEATRIZ FERNANDEZ KRAYACICH</t>
  </si>
  <si>
    <t>ROSA CRISTINA GIMENEZ CABALLERO</t>
  </si>
  <si>
    <t>PAZ FIORELLA FRAGUEDA GIMENEZ</t>
  </si>
  <si>
    <t>ANA LARISSA IBARROLA TOMASSI</t>
  </si>
  <si>
    <t>CECILIA ANDREA ABADIE SANABRIA</t>
  </si>
  <si>
    <t>ALICIA FIORELLA BAEZ GARCETE</t>
  </si>
  <si>
    <t>JUNIOR DAVID CORREA ARRUA</t>
  </si>
  <si>
    <t>ANGELA MAGDALENA AQUINO ROMERO</t>
  </si>
  <si>
    <t>CAMILA VICTORIA ARRUA GIMENEZ</t>
  </si>
  <si>
    <t>JOSE DANIEL ORTEGA ROMERO</t>
  </si>
  <si>
    <t>REINALDO BORDON GOMEZ</t>
  </si>
  <si>
    <t>PALOMA ANALIA QUIÑONEZ</t>
  </si>
  <si>
    <t>IGNACIA ZARAGOZA SILVA</t>
  </si>
  <si>
    <t>MARIA ANTONIA RUIZ DIAZ ARRUA</t>
  </si>
  <si>
    <t>MARIA DEL CARMEN LUGO GAVILAN</t>
  </si>
  <si>
    <t>EDUARDO MORA</t>
  </si>
  <si>
    <t>MARLENE RAQUEL AQUINO BARRIOS</t>
  </si>
  <si>
    <t>ADRIANO LEZCANO ROJAS</t>
  </si>
  <si>
    <t>ANA MARIA REBECA WALLER</t>
  </si>
  <si>
    <t>MARIA BEATRIZ GUILLEN ARIAS</t>
  </si>
  <si>
    <t>SARA SOLEDAD RUIZ DIAZ ARCE</t>
  </si>
  <si>
    <t>VICTOR DAMIAN BENITEZ RAMIREZ</t>
  </si>
  <si>
    <t>LUCIA BELÉN ALEGRE MOLINA</t>
  </si>
  <si>
    <t>EVELIN NAYELI AVALOS ESCOBAR</t>
  </si>
  <si>
    <t>BIENVENIDO PAIVA GUERRERO</t>
  </si>
  <si>
    <t>DANNA PAOLA SANCHEZ RAMIREZ</t>
  </si>
  <si>
    <t>MARIA LIZ MAUBET MARTINEZ</t>
  </si>
  <si>
    <t>ROGELIO GARCIA</t>
  </si>
  <si>
    <t>ALEJANDRO MANUEL MENDOZA ARANDA</t>
  </si>
  <si>
    <t>JUAN ALCIDES ROMAN RODAS</t>
  </si>
  <si>
    <t>ANCELMO ARICIO NUÑEZ ROJAS</t>
  </si>
  <si>
    <t>ISMAEL JAZMIN</t>
  </si>
  <si>
    <t>LOURDES RAQUEL LEZCANO  REINOSO</t>
  </si>
  <si>
    <t>MATILDE AGUILAR DE CABALLERO</t>
  </si>
  <si>
    <t>LUIS FERNANDO ORTIZ</t>
  </si>
  <si>
    <t>VICTOR  BASILIO AGUIRRE CANO</t>
  </si>
  <si>
    <t>ADOLFO  NUÑEZ</t>
  </si>
  <si>
    <t>CORRESPONDIENTE AL EJERCICIO FISCAL 2021</t>
  </si>
  <si>
    <t>MARIA IRENE GAMARRA VELAZQUEZ</t>
  </si>
  <si>
    <t>ROLANDO RAMON NUÑEZ ESCOBAR</t>
  </si>
  <si>
    <t>JULIO ANDRES GAMARRA VELAZQUEZ</t>
  </si>
  <si>
    <t>ADAN EDUARDO FABIAN NOGUERA</t>
  </si>
  <si>
    <t>ANGELA MARIELA JAZMIN KRAYACICH</t>
  </si>
  <si>
    <t>LAURA CAROLINA ACOSTA SILVA</t>
  </si>
  <si>
    <t>NELSON CATALINO ORUE RESQUIN</t>
  </si>
  <si>
    <t>REINALDO BENITEZ AMARILLA</t>
  </si>
  <si>
    <t>Clara Zayas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</si>
</sst>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&quot;Gs&quot;\ * #,##0_);_(&quot;Gs&quot;\ * \(#,##0\);_(&quot;Gs&quot;\ * &quot;-&quot;_);_(@_)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</numFmts>
  <fonts count="8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451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2" fontId="18" fillId="2" borderId="1" xfId="2" applyNumberFormat="1" applyFont="1" applyFill="1" applyBorder="1" applyAlignment="1">
      <alignment horizontal="left" vertical="center" wrapText="1"/>
    </xf>
    <xf numFmtId="172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171" fontId="0" fillId="2" borderId="0" xfId="2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172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172" fontId="0" fillId="0" borderId="0" xfId="2" applyNumberFormat="1" applyFont="1"/>
    <xf numFmtId="0" fontId="27" fillId="0" borderId="0" xfId="0" applyFont="1"/>
    <xf numFmtId="0" fontId="14" fillId="0" borderId="0" xfId="0" applyFont="1"/>
    <xf numFmtId="0" fontId="13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34" fillId="5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3" fillId="2" borderId="0" xfId="2" applyNumberFormat="1" applyFont="1" applyFill="1"/>
    <xf numFmtId="0" fontId="13" fillId="2" borderId="0" xfId="0" applyFont="1" applyFill="1"/>
    <xf numFmtId="3" fontId="23" fillId="2" borderId="2" xfId="0" applyNumberFormat="1" applyFont="1" applyFill="1" applyBorder="1" applyAlignment="1">
      <alignment horizontal="right" vertical="center" wrapText="1"/>
    </xf>
    <xf numFmtId="3" fontId="37" fillId="2" borderId="2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26" fillId="2" borderId="1" xfId="0" applyNumberFormat="1" applyFont="1" applyFill="1" applyBorder="1" applyAlignment="1">
      <alignment horizontal="right" vertical="center" wrapText="1"/>
    </xf>
    <xf numFmtId="3" fontId="26" fillId="0" borderId="2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wrapText="1"/>
    </xf>
    <xf numFmtId="0" fontId="39" fillId="5" borderId="12" xfId="0" applyFont="1" applyFill="1" applyBorder="1" applyAlignment="1">
      <alignment wrapText="1"/>
    </xf>
    <xf numFmtId="0" fontId="40" fillId="5" borderId="2" xfId="0" applyFont="1" applyFill="1" applyBorder="1" applyAlignment="1">
      <alignment horizontal="right" wrapText="1"/>
    </xf>
    <xf numFmtId="3" fontId="40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41" fillId="3" borderId="0" xfId="0" applyFont="1" applyFill="1" applyBorder="1" applyAlignment="1">
      <alignment horizontal="right" wrapText="1"/>
    </xf>
    <xf numFmtId="172" fontId="41" fillId="3" borderId="0" xfId="2" applyNumberFormat="1" applyFont="1" applyFill="1" applyBorder="1" applyAlignment="1">
      <alignment wrapText="1"/>
    </xf>
    <xf numFmtId="167" fontId="41" fillId="3" borderId="0" xfId="2" applyNumberFormat="1" applyFont="1" applyFill="1" applyBorder="1" applyAlignment="1">
      <alignment wrapText="1"/>
    </xf>
    <xf numFmtId="167" fontId="42" fillId="3" borderId="0" xfId="2" applyNumberFormat="1" applyFont="1" applyFill="1" applyBorder="1" applyAlignment="1">
      <alignment wrapText="1"/>
    </xf>
    <xf numFmtId="172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2" fontId="11" fillId="0" borderId="0" xfId="2" applyNumberFormat="1" applyFont="1" applyBorder="1" applyAlignment="1">
      <alignment wrapText="1"/>
    </xf>
    <xf numFmtId="167" fontId="11" fillId="0" borderId="0" xfId="2" applyNumberFormat="1" applyFont="1" applyBorder="1" applyAlignment="1">
      <alignment wrapText="1"/>
    </xf>
    <xf numFmtId="167" fontId="43" fillId="0" borderId="0" xfId="2" applyNumberFormat="1" applyFont="1" applyBorder="1" applyAlignment="1">
      <alignment wrapText="1"/>
    </xf>
    <xf numFmtId="0" fontId="23" fillId="0" borderId="0" xfId="0" applyFont="1"/>
    <xf numFmtId="0" fontId="45" fillId="0" borderId="0" xfId="2" applyNumberFormat="1" applyFont="1" applyAlignment="1">
      <alignment vertical="center"/>
    </xf>
    <xf numFmtId="0" fontId="46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72" fontId="14" fillId="0" borderId="0" xfId="2" applyNumberFormat="1" applyFont="1"/>
    <xf numFmtId="0" fontId="0" fillId="0" borderId="0" xfId="0" applyFont="1"/>
    <xf numFmtId="172" fontId="27" fillId="0" borderId="0" xfId="2" applyNumberFormat="1" applyFont="1"/>
    <xf numFmtId="172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8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9" fillId="3" borderId="0" xfId="0" applyNumberFormat="1" applyFont="1" applyFill="1"/>
    <xf numFmtId="3" fontId="50" fillId="3" borderId="0" xfId="0" applyNumberFormat="1" applyFont="1" applyFill="1"/>
    <xf numFmtId="0" fontId="34" fillId="6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3" fontId="23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4" fillId="6" borderId="7" xfId="0" applyFont="1" applyFill="1" applyBorder="1" applyAlignment="1">
      <alignment horizontal="center"/>
    </xf>
    <xf numFmtId="3" fontId="23" fillId="6" borderId="7" xfId="0" applyNumberFormat="1" applyFont="1" applyFill="1" applyBorder="1" applyAlignment="1">
      <alignment horizontal="right" wrapText="1"/>
    </xf>
    <xf numFmtId="0" fontId="18" fillId="6" borderId="7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center" vertical="center" wrapText="1"/>
    </xf>
    <xf numFmtId="3" fontId="23" fillId="6" borderId="7" xfId="0" applyNumberFormat="1" applyFont="1" applyFill="1" applyBorder="1" applyAlignment="1">
      <alignment horizontal="right" vertical="center" wrapText="1"/>
    </xf>
    <xf numFmtId="3" fontId="26" fillId="6" borderId="7" xfId="0" applyNumberFormat="1" applyFont="1" applyFill="1" applyBorder="1" applyAlignment="1">
      <alignment horizontal="right" vertical="center" wrapText="1"/>
    </xf>
    <xf numFmtId="3" fontId="36" fillId="2" borderId="7" xfId="0" applyNumberFormat="1" applyFont="1" applyFill="1" applyBorder="1" applyAlignment="1">
      <alignment horizontal="right" vertical="center" wrapText="1"/>
    </xf>
    <xf numFmtId="3" fontId="37" fillId="6" borderId="7" xfId="0" applyNumberFormat="1" applyFont="1" applyFill="1" applyBorder="1" applyAlignment="1">
      <alignment horizontal="right" vertical="center" wrapText="1"/>
    </xf>
    <xf numFmtId="3" fontId="23" fillId="5" borderId="7" xfId="0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2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4" fillId="0" borderId="6" xfId="0" applyFont="1" applyFill="1" applyBorder="1" applyAlignment="1">
      <alignment horizontal="center"/>
    </xf>
    <xf numFmtId="172" fontId="18" fillId="0" borderId="6" xfId="2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Fill="1" applyBorder="1" applyAlignment="1">
      <alignment horizontal="right" vertical="center" wrapText="1"/>
    </xf>
    <xf numFmtId="3" fontId="37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172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3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31" fillId="5" borderId="7" xfId="0" applyFont="1" applyFill="1" applyBorder="1" applyAlignment="1">
      <alignment vertical="center"/>
    </xf>
    <xf numFmtId="172" fontId="31" fillId="5" borderId="7" xfId="2" applyNumberFormat="1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/>
    </xf>
    <xf numFmtId="172" fontId="31" fillId="5" borderId="6" xfId="2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33" fillId="5" borderId="6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172" fontId="44" fillId="0" borderId="0" xfId="2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3" fillId="0" borderId="15" xfId="0" applyNumberFormat="1" applyFont="1" applyFill="1" applyBorder="1" applyAlignment="1">
      <alignment wrapText="1"/>
    </xf>
    <xf numFmtId="3" fontId="23" fillId="0" borderId="16" xfId="0" applyNumberFormat="1" applyFont="1" applyFill="1" applyBorder="1" applyAlignment="1">
      <alignment wrapText="1"/>
    </xf>
    <xf numFmtId="3" fontId="23" fillId="0" borderId="10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8" fontId="53" fillId="0" borderId="0" xfId="0" applyNumberFormat="1" applyFont="1" applyBorder="1" applyAlignment="1">
      <alignment horizontal="center"/>
    </xf>
    <xf numFmtId="0" fontId="16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14" fillId="0" borderId="0" xfId="0" applyFont="1" applyAlignment="1"/>
    <xf numFmtId="0" fontId="0" fillId="0" borderId="0" xfId="0" applyAlignme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4" fillId="0" borderId="15" xfId="5" applyFont="1" applyBorder="1" applyAlignment="1">
      <alignment vertical="center"/>
    </xf>
    <xf numFmtId="0" fontId="50" fillId="0" borderId="1" xfId="5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0" fontId="4" fillId="0" borderId="0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60" fillId="9" borderId="1" xfId="0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horizontal="center" vertical="center" wrapText="1"/>
    </xf>
    <xf numFmtId="0" fontId="61" fillId="9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right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4" fillId="0" borderId="1" xfId="6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 applyAlignment="1">
      <alignment horizontal="right" wrapText="1"/>
    </xf>
    <xf numFmtId="3" fontId="66" fillId="0" borderId="1" xfId="0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5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5" xfId="4" applyNumberFormat="1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center"/>
    </xf>
    <xf numFmtId="3" fontId="19" fillId="9" borderId="16" xfId="0" applyNumberFormat="1" applyFont="1" applyFill="1" applyBorder="1" applyAlignment="1">
      <alignment horizontal="center" wrapText="1"/>
    </xf>
    <xf numFmtId="3" fontId="19" fillId="9" borderId="16" xfId="0" applyNumberFormat="1" applyFont="1" applyFill="1" applyBorder="1" applyAlignment="1">
      <alignment horizontal="left"/>
    </xf>
    <xf numFmtId="3" fontId="14" fillId="9" borderId="16" xfId="0" applyNumberFormat="1" applyFont="1" applyFill="1" applyBorder="1" applyAlignment="1">
      <alignment horizontal="right"/>
    </xf>
    <xf numFmtId="3" fontId="67" fillId="9" borderId="1" xfId="0" applyNumberFormat="1" applyFont="1" applyFill="1" applyBorder="1"/>
    <xf numFmtId="3" fontId="67" fillId="9" borderId="1" xfId="0" applyNumberFormat="1" applyFont="1" applyFill="1" applyBorder="1" applyAlignment="1">
      <alignment horizontal="center"/>
    </xf>
    <xf numFmtId="3" fontId="65" fillId="9" borderId="1" xfId="0" applyNumberFormat="1" applyFont="1" applyFill="1" applyBorder="1"/>
    <xf numFmtId="0" fontId="0" fillId="0" borderId="13" xfId="0" applyBorder="1"/>
    <xf numFmtId="0" fontId="63" fillId="0" borderId="0" xfId="0" applyFont="1"/>
    <xf numFmtId="0" fontId="67" fillId="0" borderId="0" xfId="0" applyFont="1"/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73" fontId="55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50" fillId="0" borderId="0" xfId="0" applyFont="1"/>
    <xf numFmtId="3" fontId="70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71" fillId="0" borderId="0" xfId="0" applyNumberFormat="1" applyFont="1"/>
    <xf numFmtId="3" fontId="71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72" fillId="0" borderId="0" xfId="0" applyNumberFormat="1" applyFont="1"/>
    <xf numFmtId="3" fontId="72" fillId="3" borderId="0" xfId="0" applyNumberFormat="1" applyFont="1" applyFill="1"/>
    <xf numFmtId="0" fontId="6" fillId="0" borderId="0" xfId="0" applyFont="1" applyBorder="1" applyAlignment="1"/>
    <xf numFmtId="0" fontId="73" fillId="0" borderId="0" xfId="0" applyFont="1" applyBorder="1" applyAlignment="1"/>
    <xf numFmtId="0" fontId="74" fillId="0" borderId="0" xfId="3" applyNumberFormat="1" applyFont="1" applyBorder="1" applyAlignment="1"/>
    <xf numFmtId="0" fontId="73" fillId="0" borderId="0" xfId="0" applyNumberFormat="1" applyFont="1"/>
    <xf numFmtId="0" fontId="75" fillId="8" borderId="7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171" fontId="75" fillId="8" borderId="1" xfId="2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/>
    </xf>
    <xf numFmtId="0" fontId="75" fillId="8" borderId="7" xfId="0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 wrapText="1"/>
    </xf>
    <xf numFmtId="0" fontId="76" fillId="8" borderId="1" xfId="0" applyNumberFormat="1" applyFont="1" applyFill="1" applyBorder="1" applyAlignment="1">
      <alignment horizontal="center" vertical="center" wrapText="1"/>
    </xf>
    <xf numFmtId="170" fontId="77" fillId="10" borderId="1" xfId="2" applyNumberFormat="1" applyFont="1" applyFill="1" applyBorder="1" applyAlignment="1">
      <alignment horizontal="center"/>
    </xf>
    <xf numFmtId="170" fontId="77" fillId="10" borderId="1" xfId="2" applyNumberFormat="1" applyFont="1" applyFill="1" applyBorder="1" applyAlignment="1">
      <alignment horizontal="right"/>
    </xf>
    <xf numFmtId="0" fontId="78" fillId="0" borderId="0" xfId="0" applyFont="1"/>
    <xf numFmtId="170" fontId="3" fillId="3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right"/>
    </xf>
    <xf numFmtId="170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8" fontId="3" fillId="3" borderId="0" xfId="0" applyNumberFormat="1" applyFont="1" applyFill="1"/>
    <xf numFmtId="170" fontId="3" fillId="3" borderId="1" xfId="2" applyNumberFormat="1" applyFont="1" applyFill="1" applyBorder="1" applyAlignment="1"/>
    <xf numFmtId="168" fontId="25" fillId="3" borderId="1" xfId="0" applyNumberFormat="1" applyFont="1" applyFill="1" applyBorder="1" applyAlignment="1">
      <alignment horizontal="center" vertical="center" wrapText="1"/>
    </xf>
    <xf numFmtId="170" fontId="3" fillId="3" borderId="6" xfId="2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justify" vertical="center"/>
    </xf>
    <xf numFmtId="168" fontId="25" fillId="3" borderId="1" xfId="3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0" fontId="3" fillId="3" borderId="14" xfId="0" applyNumberFormat="1" applyFont="1" applyFill="1" applyBorder="1"/>
    <xf numFmtId="3" fontId="3" fillId="3" borderId="14" xfId="0" applyNumberFormat="1" applyFont="1" applyFill="1" applyBorder="1"/>
    <xf numFmtId="0" fontId="3" fillId="3" borderId="14" xfId="0" applyFont="1" applyFill="1" applyBorder="1"/>
    <xf numFmtId="170" fontId="74" fillId="3" borderId="6" xfId="2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justify" vertical="center"/>
    </xf>
    <xf numFmtId="3" fontId="7" fillId="3" borderId="3" xfId="0" applyNumberFormat="1" applyFont="1" applyFill="1" applyBorder="1" applyAlignment="1">
      <alignment horizontal="justify" vertical="center"/>
    </xf>
    <xf numFmtId="168" fontId="25" fillId="3" borderId="6" xfId="3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/>
    </xf>
    <xf numFmtId="170" fontId="3" fillId="3" borderId="7" xfId="2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/>
    <xf numFmtId="168" fontId="5" fillId="3" borderId="4" xfId="0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/>
    </xf>
    <xf numFmtId="170" fontId="74" fillId="3" borderId="4" xfId="2" applyNumberFormat="1" applyFont="1" applyFill="1" applyBorder="1" applyAlignment="1">
      <alignment horizontal="center" vertical="center" wrapText="1"/>
    </xf>
    <xf numFmtId="170" fontId="3" fillId="3" borderId="7" xfId="2" applyNumberFormat="1" applyFont="1" applyFill="1" applyBorder="1" applyAlignment="1">
      <alignment horizontal="right"/>
    </xf>
    <xf numFmtId="170" fontId="5" fillId="3" borderId="7" xfId="2" applyNumberFormat="1" applyFont="1" applyFill="1" applyBorder="1" applyAlignment="1"/>
    <xf numFmtId="170" fontId="74" fillId="3" borderId="7" xfId="2" applyNumberFormat="1" applyFont="1" applyFill="1" applyBorder="1" applyAlignment="1">
      <alignment horizontal="center" vertical="center" wrapText="1"/>
    </xf>
    <xf numFmtId="170" fontId="3" fillId="3" borderId="6" xfId="2" applyNumberFormat="1" applyFont="1" applyFill="1" applyBorder="1" applyAlignment="1">
      <alignment horizontal="right"/>
    </xf>
    <xf numFmtId="170" fontId="5" fillId="3" borderId="6" xfId="2" applyNumberFormat="1" applyFont="1" applyFill="1" applyBorder="1" applyAlignment="1"/>
    <xf numFmtId="170" fontId="7" fillId="3" borderId="6" xfId="2" applyNumberFormat="1" applyFont="1" applyFill="1" applyBorder="1" applyAlignment="1">
      <alignment horizontal="center"/>
    </xf>
    <xf numFmtId="170" fontId="7" fillId="3" borderId="1" xfId="2" applyNumberFormat="1" applyFont="1" applyFill="1" applyBorder="1" applyAlignment="1">
      <alignment horizontal="center"/>
    </xf>
    <xf numFmtId="0" fontId="3" fillId="3" borderId="17" xfId="0" applyFont="1" applyFill="1" applyBorder="1"/>
    <xf numFmtId="170" fontId="74" fillId="3" borderId="6" xfId="2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170" fontId="3" fillId="3" borderId="1" xfId="2" applyNumberFormat="1" applyFont="1" applyFill="1" applyBorder="1" applyAlignment="1">
      <alignment horizontal="right" indent="2"/>
    </xf>
    <xf numFmtId="170" fontId="3" fillId="3" borderId="1" xfId="2" applyNumberFormat="1" applyFont="1" applyFill="1" applyBorder="1" applyAlignment="1">
      <alignment horizontal="left" inden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0" fontId="80" fillId="3" borderId="1" xfId="0" applyFont="1" applyFill="1" applyBorder="1" applyAlignment="1">
      <alignment horizontal="left" vertical="center" wrapText="1"/>
    </xf>
    <xf numFmtId="168" fontId="25" fillId="3" borderId="1" xfId="3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5" fillId="8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2" fillId="3" borderId="1" xfId="0" applyFont="1" applyFill="1" applyBorder="1" applyAlignment="1">
      <alignment horizontal="left" vertical="center" wrapText="1"/>
    </xf>
    <xf numFmtId="3" fontId="83" fillId="3" borderId="1" xfId="0" applyNumberFormat="1" applyFont="1" applyFill="1" applyBorder="1" applyAlignment="1">
      <alignment horizontal="left" vertical="center" wrapText="1"/>
    </xf>
    <xf numFmtId="0" fontId="82" fillId="2" borderId="6" xfId="0" applyFont="1" applyFill="1" applyBorder="1" applyAlignment="1">
      <alignment horizontal="left" vertical="center" wrapText="1"/>
    </xf>
    <xf numFmtId="0" fontId="82" fillId="0" borderId="1" xfId="0" applyFont="1" applyFill="1" applyBorder="1" applyAlignment="1">
      <alignment horizontal="left" vertical="center" wrapText="1"/>
    </xf>
    <xf numFmtId="0" fontId="82" fillId="2" borderId="1" xfId="0" applyFont="1" applyFill="1" applyBorder="1" applyAlignment="1">
      <alignment horizontal="left" vertical="center" wrapText="1"/>
    </xf>
    <xf numFmtId="3" fontId="81" fillId="0" borderId="1" xfId="0" applyNumberFormat="1" applyFont="1" applyFill="1" applyBorder="1" applyAlignment="1">
      <alignment horizontal="left" vertical="center" wrapText="1"/>
    </xf>
    <xf numFmtId="3" fontId="81" fillId="3" borderId="1" xfId="0" applyNumberFormat="1" applyFont="1" applyFill="1" applyBorder="1" applyAlignment="1">
      <alignment horizontal="left" vertical="center" wrapText="1"/>
    </xf>
    <xf numFmtId="3" fontId="81" fillId="0" borderId="15" xfId="0" applyNumberFormat="1" applyFont="1" applyFill="1" applyBorder="1" applyAlignment="1">
      <alignment horizontal="left" vertical="center" wrapText="1"/>
    </xf>
    <xf numFmtId="3" fontId="81" fillId="3" borderId="15" xfId="0" applyNumberFormat="1" applyFont="1" applyFill="1" applyBorder="1" applyAlignment="1">
      <alignment horizontal="left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68" fontId="25" fillId="3" borderId="1" xfId="3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0" fontId="75" fillId="8" borderId="7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/>
    </xf>
    <xf numFmtId="172" fontId="82" fillId="0" borderId="1" xfId="2" applyNumberFormat="1" applyFont="1" applyFill="1" applyBorder="1" applyAlignment="1">
      <alignment vertical="center" wrapText="1"/>
    </xf>
    <xf numFmtId="172" fontId="82" fillId="3" borderId="1" xfId="2" applyNumberFormat="1" applyFont="1" applyFill="1" applyBorder="1" applyAlignment="1">
      <alignment vertical="center" wrapText="1"/>
    </xf>
    <xf numFmtId="3" fontId="82" fillId="0" borderId="1" xfId="4" applyNumberFormat="1" applyFont="1" applyFill="1" applyBorder="1" applyAlignment="1">
      <alignment vertical="center" wrapText="1"/>
    </xf>
    <xf numFmtId="3" fontId="82" fillId="3" borderId="1" xfId="4" applyNumberFormat="1" applyFont="1" applyFill="1" applyBorder="1" applyAlignment="1">
      <alignment vertical="center" wrapText="1"/>
    </xf>
    <xf numFmtId="3" fontId="83" fillId="0" borderId="1" xfId="0" applyNumberFormat="1" applyFont="1" applyFill="1" applyBorder="1" applyAlignment="1">
      <alignment vertical="center" wrapText="1"/>
    </xf>
    <xf numFmtId="0" fontId="82" fillId="2" borderId="6" xfId="0" applyFont="1" applyFill="1" applyBorder="1" applyAlignment="1">
      <alignment vertical="center" wrapText="1"/>
    </xf>
    <xf numFmtId="172" fontId="82" fillId="2" borderId="6" xfId="2" applyNumberFormat="1" applyFont="1" applyFill="1" applyBorder="1" applyAlignment="1">
      <alignment vertical="center" wrapText="1"/>
    </xf>
    <xf numFmtId="172" fontId="82" fillId="2" borderId="1" xfId="2" applyNumberFormat="1" applyFont="1" applyFill="1" applyBorder="1" applyAlignment="1">
      <alignment vertical="center" wrapText="1"/>
    </xf>
    <xf numFmtId="172" fontId="82" fillId="2" borderId="2" xfId="2" applyNumberFormat="1" applyFont="1" applyFill="1" applyBorder="1" applyAlignment="1">
      <alignment vertical="center" wrapText="1"/>
    </xf>
    <xf numFmtId="172" fontId="82" fillId="3" borderId="6" xfId="2" applyNumberFormat="1" applyFont="1" applyFill="1" applyBorder="1" applyAlignment="1">
      <alignment vertical="center" wrapText="1"/>
    </xf>
    <xf numFmtId="3" fontId="22" fillId="0" borderId="1" xfId="4" applyNumberFormat="1" applyFont="1" applyFill="1" applyBorder="1" applyAlignment="1">
      <alignment vertical="center" wrapText="1"/>
    </xf>
    <xf numFmtId="3" fontId="81" fillId="0" borderId="1" xfId="0" applyNumberFormat="1" applyFont="1" applyFill="1" applyBorder="1" applyAlignment="1">
      <alignment vertical="center" wrapText="1"/>
    </xf>
    <xf numFmtId="3" fontId="81" fillId="0" borderId="1" xfId="6" applyNumberFormat="1" applyFont="1" applyFill="1" applyBorder="1" applyAlignment="1">
      <alignment vertical="center" wrapText="1"/>
    </xf>
    <xf numFmtId="3" fontId="81" fillId="0" borderId="1" xfId="7" applyNumberFormat="1" applyFont="1" applyFill="1" applyBorder="1" applyAlignment="1">
      <alignment vertical="center" wrapText="1"/>
    </xf>
    <xf numFmtId="3" fontId="81" fillId="3" borderId="1" xfId="0" applyNumberFormat="1" applyFont="1" applyFill="1" applyBorder="1" applyAlignment="1">
      <alignment vertical="center" wrapText="1"/>
    </xf>
    <xf numFmtId="3" fontId="3" fillId="3" borderId="6" xfId="2" applyNumberFormat="1" applyFont="1" applyFill="1" applyBorder="1" applyAlignment="1">
      <alignment vertical="center" wrapText="1"/>
    </xf>
    <xf numFmtId="3" fontId="3" fillId="3" borderId="1" xfId="2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/>
    <xf numFmtId="3" fontId="9" fillId="0" borderId="0" xfId="0" applyNumberFormat="1" applyFont="1" applyBorder="1" applyAlignment="1"/>
    <xf numFmtId="168" fontId="5" fillId="3" borderId="7" xfId="0" applyNumberFormat="1" applyFont="1" applyFill="1" applyBorder="1" applyAlignment="1">
      <alignment horizontal="center" vertical="center" wrapText="1"/>
    </xf>
    <xf numFmtId="168" fontId="5" fillId="3" borderId="6" xfId="0" applyNumberFormat="1" applyFont="1" applyFill="1" applyBorder="1" applyAlignment="1">
      <alignment horizontal="center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68" fontId="25" fillId="3" borderId="4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left"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168" fontId="25" fillId="3" borderId="1" xfId="3" applyNumberFormat="1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horizontal="center" vertical="center" wrapText="1"/>
    </xf>
    <xf numFmtId="168" fontId="25" fillId="3" borderId="3" xfId="0" applyNumberFormat="1" applyFont="1" applyFill="1" applyBorder="1" applyAlignment="1">
      <alignment horizontal="center" vertical="center" wrapText="1"/>
    </xf>
    <xf numFmtId="172" fontId="20" fillId="3" borderId="1" xfId="2" applyNumberFormat="1" applyFont="1" applyFill="1" applyBorder="1" applyAlignment="1">
      <alignment vertical="center" wrapText="1"/>
    </xf>
    <xf numFmtId="172" fontId="20" fillId="3" borderId="3" xfId="2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168" fontId="25" fillId="3" borderId="6" xfId="3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/>
    </xf>
    <xf numFmtId="170" fontId="74" fillId="3" borderId="6" xfId="2" applyNumberFormat="1" applyFont="1" applyFill="1" applyBorder="1" applyAlignment="1">
      <alignment horizontal="center" vertical="center" wrapText="1"/>
    </xf>
    <xf numFmtId="170" fontId="74" fillId="3" borderId="1" xfId="2" applyNumberFormat="1" applyFont="1" applyFill="1" applyBorder="1" applyAlignment="1">
      <alignment horizontal="center" vertical="center" wrapText="1"/>
    </xf>
    <xf numFmtId="168" fontId="2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170" fontId="74" fillId="3" borderId="3" xfId="2" applyNumberFormat="1" applyFont="1" applyFill="1" applyBorder="1" applyAlignment="1">
      <alignment horizontal="center" vertical="center" wrapText="1"/>
    </xf>
    <xf numFmtId="3" fontId="6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vertical="center" wrapText="1"/>
    </xf>
    <xf numFmtId="0" fontId="82" fillId="3" borderId="6" xfId="0" applyFont="1" applyFill="1" applyBorder="1" applyAlignment="1">
      <alignment horizontal="left" vertical="center" wrapText="1"/>
    </xf>
    <xf numFmtId="170" fontId="7" fillId="3" borderId="7" xfId="2" applyNumberFormat="1" applyFont="1" applyFill="1" applyBorder="1" applyAlignment="1">
      <alignment horizontal="center"/>
    </xf>
    <xf numFmtId="3" fontId="21" fillId="3" borderId="7" xfId="0" applyNumberFormat="1" applyFont="1" applyFill="1" applyBorder="1" applyAlignment="1">
      <alignment vertical="center" wrapText="1"/>
    </xf>
    <xf numFmtId="3" fontId="21" fillId="3" borderId="9" xfId="0" applyNumberFormat="1" applyFont="1" applyFill="1" applyBorder="1" applyAlignment="1">
      <alignment vertical="center" wrapText="1"/>
    </xf>
    <xf numFmtId="3" fontId="21" fillId="3" borderId="4" xfId="0" applyNumberFormat="1" applyFont="1" applyFill="1" applyBorder="1" applyAlignment="1">
      <alignment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168" fontId="5" fillId="3" borderId="9" xfId="0" applyNumberFormat="1" applyFont="1" applyFill="1" applyBorder="1" applyAlignment="1">
      <alignment horizontal="center" vertical="center" wrapText="1"/>
    </xf>
    <xf numFmtId="168" fontId="5" fillId="3" borderId="6" xfId="0" applyNumberFormat="1" applyFont="1" applyFill="1" applyBorder="1" applyAlignment="1">
      <alignment horizontal="center" vertical="center" wrapText="1"/>
    </xf>
    <xf numFmtId="168" fontId="25" fillId="3" borderId="7" xfId="0" applyNumberFormat="1" applyFont="1" applyFill="1" applyBorder="1" applyAlignment="1">
      <alignment horizontal="center" vertical="center" wrapText="1"/>
    </xf>
    <xf numFmtId="168" fontId="25" fillId="3" borderId="9" xfId="0" applyNumberFormat="1" applyFont="1" applyFill="1" applyBorder="1" applyAlignment="1">
      <alignment horizontal="center" vertical="center" wrapText="1"/>
    </xf>
    <xf numFmtId="168" fontId="25" fillId="3" borderId="4" xfId="0" applyNumberFormat="1" applyFont="1" applyFill="1" applyBorder="1" applyAlignment="1">
      <alignment horizontal="center" vertical="center" wrapText="1"/>
    </xf>
    <xf numFmtId="170" fontId="74" fillId="3" borderId="1" xfId="2" applyNumberFormat="1" applyFont="1" applyFill="1" applyBorder="1" applyAlignment="1">
      <alignment horizontal="center" vertical="center" wrapText="1"/>
    </xf>
    <xf numFmtId="170" fontId="74" fillId="3" borderId="3" xfId="2" applyNumberFormat="1" applyFont="1" applyFill="1" applyBorder="1" applyAlignment="1">
      <alignment horizontal="center" vertical="center" wrapText="1"/>
    </xf>
    <xf numFmtId="170" fontId="74" fillId="3" borderId="6" xfId="2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168" fontId="5" fillId="3" borderId="7" xfId="0" applyNumberFormat="1" applyFont="1" applyFill="1" applyBorder="1" applyAlignment="1">
      <alignment horizontal="center" vertical="center" wrapText="1"/>
    </xf>
    <xf numFmtId="168" fontId="25" fillId="3" borderId="6" xfId="0" applyNumberFormat="1" applyFont="1" applyFill="1" applyBorder="1" applyAlignment="1">
      <alignment horizontal="center" vertical="center" wrapText="1"/>
    </xf>
    <xf numFmtId="168" fontId="3" fillId="3" borderId="7" xfId="0" applyNumberFormat="1" applyFont="1" applyFill="1" applyBorder="1" applyAlignment="1">
      <alignment vertical="center" wrapText="1"/>
    </xf>
    <xf numFmtId="168" fontId="3" fillId="3" borderId="9" xfId="0" applyNumberFormat="1" applyFont="1" applyFill="1" applyBorder="1" applyAlignment="1">
      <alignment vertical="center" wrapText="1"/>
    </xf>
    <xf numFmtId="168" fontId="3" fillId="3" borderId="6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168" fontId="25" fillId="3" borderId="1" xfId="3" applyNumberFormat="1" applyFont="1" applyFill="1" applyBorder="1" applyAlignment="1">
      <alignment horizontal="center" vertical="center" wrapText="1"/>
    </xf>
    <xf numFmtId="172" fontId="20" fillId="3" borderId="1" xfId="2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/>
    </xf>
    <xf numFmtId="168" fontId="25" fillId="3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72" fontId="20" fillId="3" borderId="7" xfId="2" applyNumberFormat="1" applyFont="1" applyFill="1" applyBorder="1" applyAlignment="1">
      <alignment vertical="center" wrapText="1"/>
    </xf>
    <xf numFmtId="172" fontId="20" fillId="3" borderId="9" xfId="2" applyNumberFormat="1" applyFont="1" applyFill="1" applyBorder="1" applyAlignment="1">
      <alignment vertical="center" wrapText="1"/>
    </xf>
    <xf numFmtId="172" fontId="20" fillId="3" borderId="6" xfId="2" applyNumberFormat="1" applyFont="1" applyFill="1" applyBorder="1" applyAlignment="1">
      <alignment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21" fillId="3" borderId="9" xfId="0" applyNumberFormat="1" applyFont="1" applyFill="1" applyBorder="1" applyAlignment="1">
      <alignment horizontal="left" vertical="center"/>
    </xf>
    <xf numFmtId="3" fontId="21" fillId="3" borderId="6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horizontal="left" vertical="center" wrapText="1"/>
    </xf>
    <xf numFmtId="3" fontId="21" fillId="3" borderId="6" xfId="0" applyNumberFormat="1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172" fontId="20" fillId="3" borderId="8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left" vertical="center" wrapText="1"/>
    </xf>
    <xf numFmtId="168" fontId="5" fillId="3" borderId="5" xfId="0" applyNumberFormat="1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horizontal="center" vertical="center" wrapText="1"/>
    </xf>
    <xf numFmtId="168" fontId="25" fillId="3" borderId="5" xfId="0" applyNumberFormat="1" applyFont="1" applyFill="1" applyBorder="1" applyAlignment="1">
      <alignment horizontal="center" vertical="center" wrapText="1"/>
    </xf>
    <xf numFmtId="168" fontId="25" fillId="3" borderId="3" xfId="0" applyNumberFormat="1" applyFont="1" applyFill="1" applyBorder="1" applyAlignment="1">
      <alignment horizontal="center" vertical="center" wrapText="1"/>
    </xf>
    <xf numFmtId="168" fontId="25" fillId="3" borderId="3" xfId="3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left" vertical="center"/>
    </xf>
    <xf numFmtId="172" fontId="20" fillId="3" borderId="3" xfId="2" applyNumberFormat="1" applyFont="1" applyFill="1" applyBorder="1" applyAlignment="1">
      <alignment vertical="center" wrapText="1"/>
    </xf>
    <xf numFmtId="3" fontId="21" fillId="3" borderId="5" xfId="0" applyNumberFormat="1" applyFont="1" applyFill="1" applyBorder="1" applyAlignment="1">
      <alignment horizontal="left" vertical="center"/>
    </xf>
    <xf numFmtId="3" fontId="21" fillId="3" borderId="3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168" fontId="25" fillId="3" borderId="8" xfId="0" applyNumberFormat="1" applyFont="1" applyFill="1" applyBorder="1" applyAlignment="1">
      <alignment horizontal="center" vertical="center" wrapText="1"/>
    </xf>
    <xf numFmtId="168" fontId="5" fillId="3" borderId="8" xfId="0" applyNumberFormat="1" applyFont="1" applyFill="1" applyBorder="1" applyAlignment="1">
      <alignment horizontal="center" vertical="center" wrapText="1"/>
    </xf>
    <xf numFmtId="168" fontId="25" fillId="3" borderId="8" xfId="3" applyNumberFormat="1" applyFont="1" applyFill="1" applyBorder="1" applyAlignment="1">
      <alignment horizontal="center" vertical="center" wrapText="1"/>
    </xf>
    <xf numFmtId="168" fontId="25" fillId="3" borderId="6" xfId="3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168" fontId="79" fillId="10" borderId="15" xfId="0" applyNumberFormat="1" applyFont="1" applyFill="1" applyBorder="1" applyAlignment="1">
      <alignment horizontal="right"/>
    </xf>
    <xf numFmtId="168" fontId="79" fillId="10" borderId="16" xfId="0" applyNumberFormat="1" applyFont="1" applyFill="1" applyBorder="1" applyAlignment="1">
      <alignment horizontal="right"/>
    </xf>
    <xf numFmtId="168" fontId="79" fillId="10" borderId="10" xfId="0" applyNumberFormat="1" applyFont="1" applyFill="1" applyBorder="1" applyAlignment="1">
      <alignment horizontal="right"/>
    </xf>
    <xf numFmtId="170" fontId="3" fillId="3" borderId="3" xfId="2" applyNumberFormat="1" applyFont="1" applyFill="1" applyBorder="1" applyAlignment="1">
      <alignment horizontal="center"/>
    </xf>
    <xf numFmtId="170" fontId="3" fillId="3" borderId="4" xfId="2" applyNumberFormat="1" applyFont="1" applyFill="1" applyBorder="1" applyAlignment="1">
      <alignment horizontal="center"/>
    </xf>
    <xf numFmtId="0" fontId="78" fillId="0" borderId="1" xfId="0" applyNumberFormat="1" applyFont="1" applyBorder="1"/>
    <xf numFmtId="3" fontId="78" fillId="0" borderId="1" xfId="0" applyNumberFormat="1" applyFont="1" applyBorder="1"/>
    <xf numFmtId="0" fontId="78" fillId="0" borderId="1" xfId="0" applyFont="1" applyBorder="1"/>
  </cellXfs>
  <cellStyles count="9">
    <cellStyle name="Euro" xfId="1"/>
    <cellStyle name="Millares" xfId="2" builtinId="3"/>
    <cellStyle name="Millares [0]" xfId="3" builtinId="6"/>
    <cellStyle name="Millares 2" xfId="4"/>
    <cellStyle name="Millares 4" xfId="8"/>
    <cellStyle name="Normal" xfId="0" builtinId="0"/>
    <cellStyle name="Normal 2" xfId="5"/>
    <cellStyle name="Normal 5" xfId="6"/>
    <cellStyle name="Normal 6" xfId="7"/>
  </cellStyles>
  <dxfs count="40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95249</xdr:colOff>
      <xdr:row>5</xdr:row>
      <xdr:rowOff>285751</xdr:rowOff>
    </xdr:from>
    <xdr:to>
      <xdr:col>38</xdr:col>
      <xdr:colOff>653144</xdr:colOff>
      <xdr:row>19</xdr:row>
      <xdr:rowOff>204471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22356" y="5157108"/>
          <a:ext cx="7415894" cy="401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272143</xdr:colOff>
      <xdr:row>1</xdr:row>
      <xdr:rowOff>27215</xdr:rowOff>
    </xdr:from>
    <xdr:to>
      <xdr:col>8</xdr:col>
      <xdr:colOff>616324</xdr:colOff>
      <xdr:row>4</xdr:row>
      <xdr:rowOff>312966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8614" y="223318"/>
          <a:ext cx="3425798" cy="3437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392208</xdr:rowOff>
    </xdr:from>
    <xdr:to>
      <xdr:col>5</xdr:col>
      <xdr:colOff>2413579</xdr:colOff>
      <xdr:row>1</xdr:row>
      <xdr:rowOff>2325222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691" y="588311"/>
          <a:ext cx="7036006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D270"/>
  <sheetViews>
    <sheetView showGridLines="0" tabSelected="1" zoomScale="68" zoomScaleNormal="68" zoomScaleSheetLayoutView="70" workbookViewId="0">
      <selection activeCell="X269" sqref="X269"/>
    </sheetView>
  </sheetViews>
  <sheetFormatPr baseColWidth="10" defaultRowHeight="18" x14ac:dyDescent="0.25"/>
  <cols>
    <col min="1" max="1" width="9.7109375" bestFit="1" customWidth="1"/>
    <col min="2" max="2" width="10" style="177" customWidth="1"/>
    <col min="3" max="3" width="13.5703125" style="103" customWidth="1"/>
    <col min="4" max="4" width="44.7109375" style="1" customWidth="1"/>
    <col min="5" max="5" width="10.85546875" style="1" bestFit="1" customWidth="1"/>
    <col min="6" max="6" width="38.5703125" style="318" bestFit="1" customWidth="1"/>
    <col min="7" max="7" width="23.7109375" style="26" customWidth="1"/>
    <col min="8" max="8" width="22.42578125" style="21" customWidth="1"/>
    <col min="9" max="9" width="22.140625" style="22" customWidth="1"/>
    <col min="10" max="10" width="20.7109375" style="22" customWidth="1"/>
    <col min="11" max="12" width="22.42578125" style="22" customWidth="1"/>
    <col min="13" max="13" width="21.7109375" style="22" customWidth="1"/>
    <col min="14" max="14" width="22.42578125" style="22" customWidth="1"/>
    <col min="15" max="15" width="21.7109375" style="12" customWidth="1"/>
    <col min="16" max="18" width="22.42578125" style="12" customWidth="1"/>
    <col min="19" max="19" width="24.28515625" style="23" bestFit="1" customWidth="1"/>
    <col min="20" max="20" width="21.42578125" style="23" bestFit="1" customWidth="1"/>
    <col min="21" max="21" width="24.5703125" style="246" customWidth="1"/>
    <col min="22" max="22" width="11.42578125" style="12"/>
    <col min="25" max="25" width="14.85546875" bestFit="1" customWidth="1"/>
    <col min="26" max="26" width="14.140625" bestFit="1" customWidth="1"/>
  </cols>
  <sheetData>
    <row r="1" spans="1:27" ht="15.75" customHeight="1" x14ac:dyDescent="0.25">
      <c r="B1" s="175"/>
      <c r="C1" s="243"/>
      <c r="D1" s="243"/>
      <c r="E1" s="173"/>
      <c r="F1" s="309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44"/>
    </row>
    <row r="2" spans="1:27" ht="203.25" customHeight="1" x14ac:dyDescent="0.25">
      <c r="A2" s="173"/>
      <c r="B2" s="175"/>
      <c r="C2" s="243"/>
      <c r="D2" s="243"/>
      <c r="E2" s="173"/>
      <c r="F2" s="309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244"/>
    </row>
    <row r="3" spans="1:27" ht="20.25" x14ac:dyDescent="0.3">
      <c r="A3" s="407" t="s">
        <v>222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173"/>
      <c r="U3" s="244"/>
    </row>
    <row r="4" spans="1:27" ht="25.5" customHeight="1" x14ac:dyDescent="0.35">
      <c r="A4" s="394" t="s">
        <v>223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</row>
    <row r="5" spans="1:27" ht="30.75" customHeight="1" x14ac:dyDescent="0.35">
      <c r="A5" s="395" t="s">
        <v>456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</row>
    <row r="6" spans="1:27" s="8" customFormat="1" ht="44.25" customHeight="1" x14ac:dyDescent="0.2">
      <c r="A6" s="247" t="s">
        <v>15</v>
      </c>
      <c r="B6" s="247" t="s">
        <v>12</v>
      </c>
      <c r="C6" s="333" t="s">
        <v>13</v>
      </c>
      <c r="D6" s="247" t="s">
        <v>14</v>
      </c>
      <c r="E6" s="248" t="s">
        <v>16</v>
      </c>
      <c r="F6" s="310" t="s">
        <v>17</v>
      </c>
      <c r="G6" s="249" t="s">
        <v>0</v>
      </c>
      <c r="H6" s="250" t="s">
        <v>1</v>
      </c>
      <c r="I6" s="250" t="s">
        <v>2</v>
      </c>
      <c r="J6" s="250" t="s">
        <v>3</v>
      </c>
      <c r="K6" s="250" t="s">
        <v>4</v>
      </c>
      <c r="L6" s="250" t="s">
        <v>5</v>
      </c>
      <c r="M6" s="250" t="s">
        <v>6</v>
      </c>
      <c r="N6" s="250" t="s">
        <v>7</v>
      </c>
      <c r="O6" s="251" t="s">
        <v>8</v>
      </c>
      <c r="P6" s="250" t="s">
        <v>9</v>
      </c>
      <c r="Q6" s="250" t="s">
        <v>10</v>
      </c>
      <c r="R6" s="250" t="s">
        <v>11</v>
      </c>
      <c r="S6" s="252" t="s">
        <v>23</v>
      </c>
      <c r="T6" s="252" t="s">
        <v>376</v>
      </c>
      <c r="U6" s="253" t="s">
        <v>22</v>
      </c>
      <c r="V6" s="13"/>
    </row>
    <row r="7" spans="1:27" s="262" customFormat="1" ht="21.95" customHeight="1" x14ac:dyDescent="0.25">
      <c r="A7" s="409">
        <v>1</v>
      </c>
      <c r="B7" s="408"/>
      <c r="C7" s="410">
        <v>657960</v>
      </c>
      <c r="D7" s="411" t="s">
        <v>26</v>
      </c>
      <c r="E7" s="7">
        <v>111</v>
      </c>
      <c r="F7" s="311" t="s">
        <v>18</v>
      </c>
      <c r="G7" s="257">
        <v>22000000</v>
      </c>
      <c r="H7" s="257">
        <v>22000000</v>
      </c>
      <c r="I7" s="257">
        <v>22000000</v>
      </c>
      <c r="J7" s="257">
        <v>22000000</v>
      </c>
      <c r="K7" s="257">
        <v>22000000</v>
      </c>
      <c r="L7" s="257">
        <v>22000000</v>
      </c>
      <c r="M7" s="257">
        <v>3118104</v>
      </c>
      <c r="N7" s="257"/>
      <c r="O7" s="257"/>
      <c r="P7" s="257"/>
      <c r="Q7" s="257">
        <v>15400014</v>
      </c>
      <c r="R7" s="257">
        <v>22000000</v>
      </c>
      <c r="S7" s="258">
        <f>SUM(G7:R7)</f>
        <v>172518118</v>
      </c>
      <c r="T7" s="259">
        <f>S7/12</f>
        <v>14376509.833333334</v>
      </c>
      <c r="U7" s="390">
        <f>SUM(S7:T10)</f>
        <v>220272127.83333334</v>
      </c>
      <c r="V7" s="260"/>
      <c r="W7" s="261"/>
      <c r="Y7" s="263"/>
    </row>
    <row r="8" spans="1:27" s="262" customFormat="1" ht="21.95" customHeight="1" x14ac:dyDescent="0.25">
      <c r="A8" s="409"/>
      <c r="B8" s="408"/>
      <c r="C8" s="410"/>
      <c r="D8" s="411"/>
      <c r="E8" s="7">
        <v>113</v>
      </c>
      <c r="F8" s="311" t="s">
        <v>19</v>
      </c>
      <c r="G8" s="257">
        <v>3900000</v>
      </c>
      <c r="H8" s="257">
        <v>3900000</v>
      </c>
      <c r="I8" s="257">
        <v>3900000</v>
      </c>
      <c r="J8" s="257">
        <v>3900000</v>
      </c>
      <c r="K8" s="257">
        <v>3900000</v>
      </c>
      <c r="L8" s="257">
        <v>3900000</v>
      </c>
      <c r="M8" s="257">
        <v>780000</v>
      </c>
      <c r="N8" s="257"/>
      <c r="O8" s="257"/>
      <c r="P8" s="257"/>
      <c r="Q8" s="257">
        <v>2730000</v>
      </c>
      <c r="R8" s="257">
        <v>3900000</v>
      </c>
      <c r="S8" s="258">
        <f t="shared" ref="S8:S84" si="0">SUM(G8:R8)</f>
        <v>30810000</v>
      </c>
      <c r="T8" s="259">
        <f t="shared" ref="T8:T84" si="1">S8/12</f>
        <v>2567500</v>
      </c>
      <c r="U8" s="390"/>
      <c r="V8" s="260"/>
      <c r="W8" s="261"/>
      <c r="Y8" s="263"/>
      <c r="AA8" s="261"/>
    </row>
    <row r="9" spans="1:27" s="262" customFormat="1" ht="21.95" customHeight="1" x14ac:dyDescent="0.2">
      <c r="A9" s="409"/>
      <c r="B9" s="408"/>
      <c r="C9" s="410"/>
      <c r="D9" s="411"/>
      <c r="E9" s="7">
        <v>133</v>
      </c>
      <c r="F9" s="311" t="s">
        <v>21</v>
      </c>
      <c r="G9" s="301" t="s">
        <v>375</v>
      </c>
      <c r="H9" s="301" t="s">
        <v>375</v>
      </c>
      <c r="I9" s="301" t="s">
        <v>375</v>
      </c>
      <c r="J9" s="301" t="s">
        <v>375</v>
      </c>
      <c r="K9" s="301" t="s">
        <v>375</v>
      </c>
      <c r="L9" s="301" t="s">
        <v>375</v>
      </c>
      <c r="M9" s="301" t="s">
        <v>375</v>
      </c>
      <c r="N9" s="301" t="s">
        <v>375</v>
      </c>
      <c r="O9" s="301" t="s">
        <v>375</v>
      </c>
      <c r="P9" s="301" t="s">
        <v>375</v>
      </c>
      <c r="Q9" s="301" t="s">
        <v>375</v>
      </c>
      <c r="R9" s="301" t="s">
        <v>375</v>
      </c>
      <c r="S9" s="301" t="s">
        <v>375</v>
      </c>
      <c r="T9" s="301" t="s">
        <v>375</v>
      </c>
      <c r="U9" s="390"/>
      <c r="V9" s="260"/>
      <c r="W9" s="261"/>
    </row>
    <row r="10" spans="1:27" s="262" customFormat="1" ht="21.95" customHeight="1" x14ac:dyDescent="0.25">
      <c r="A10" s="409"/>
      <c r="B10" s="408"/>
      <c r="C10" s="410"/>
      <c r="D10" s="411"/>
      <c r="E10" s="7">
        <v>232</v>
      </c>
      <c r="F10" s="311" t="s">
        <v>20</v>
      </c>
      <c r="G10" s="302">
        <v>0</v>
      </c>
      <c r="H10" s="257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58">
        <v>0</v>
      </c>
      <c r="Q10" s="258">
        <v>0</v>
      </c>
      <c r="R10" s="264">
        <v>0</v>
      </c>
      <c r="S10" s="258">
        <f t="shared" si="0"/>
        <v>0</v>
      </c>
      <c r="T10" s="259">
        <f t="shared" si="1"/>
        <v>0</v>
      </c>
      <c r="U10" s="390"/>
      <c r="V10" s="260"/>
      <c r="W10" s="261"/>
      <c r="Y10" s="263"/>
    </row>
    <row r="11" spans="1:27" s="262" customFormat="1" ht="21.75" customHeight="1" x14ac:dyDescent="0.25">
      <c r="A11" s="403">
        <v>2</v>
      </c>
      <c r="B11" s="404"/>
      <c r="C11" s="402">
        <v>1252663</v>
      </c>
      <c r="D11" s="401" t="s">
        <v>27</v>
      </c>
      <c r="E11" s="7">
        <v>111</v>
      </c>
      <c r="F11" s="311" t="s">
        <v>18</v>
      </c>
      <c r="G11" s="257">
        <v>5500000</v>
      </c>
      <c r="H11" s="257">
        <v>5500000</v>
      </c>
      <c r="I11" s="257">
        <v>5500000</v>
      </c>
      <c r="J11" s="257">
        <v>5500000</v>
      </c>
      <c r="K11" s="257">
        <v>5500000</v>
      </c>
      <c r="L11" s="257">
        <v>5500000</v>
      </c>
      <c r="M11" s="257">
        <v>5500000</v>
      </c>
      <c r="N11" s="257">
        <v>5500000</v>
      </c>
      <c r="O11" s="257">
        <v>5500000</v>
      </c>
      <c r="P11" s="257">
        <v>5500000</v>
      </c>
      <c r="Q11" s="257">
        <v>5500000</v>
      </c>
      <c r="R11" s="257">
        <v>5500000</v>
      </c>
      <c r="S11" s="258">
        <f t="shared" si="0"/>
        <v>66000000</v>
      </c>
      <c r="T11" s="259">
        <f t="shared" si="1"/>
        <v>5500000</v>
      </c>
      <c r="U11" s="390">
        <f>SUM(S11:T13)</f>
        <v>91000000</v>
      </c>
      <c r="V11" s="260"/>
      <c r="W11" s="261"/>
    </row>
    <row r="12" spans="1:27" s="262" customFormat="1" ht="21.95" customHeight="1" x14ac:dyDescent="0.25">
      <c r="A12" s="403"/>
      <c r="B12" s="404"/>
      <c r="C12" s="402"/>
      <c r="D12" s="401"/>
      <c r="E12" s="7">
        <v>133</v>
      </c>
      <c r="F12" s="311" t="s">
        <v>21</v>
      </c>
      <c r="G12" s="257">
        <v>1500000</v>
      </c>
      <c r="H12" s="257">
        <v>1500000</v>
      </c>
      <c r="I12" s="257">
        <v>1500000</v>
      </c>
      <c r="J12" s="257">
        <v>1500000</v>
      </c>
      <c r="K12" s="257">
        <v>1500000</v>
      </c>
      <c r="L12" s="257">
        <v>1500000</v>
      </c>
      <c r="M12" s="257">
        <v>1500000</v>
      </c>
      <c r="N12" s="257">
        <v>1500000</v>
      </c>
      <c r="O12" s="257">
        <v>1500000</v>
      </c>
      <c r="P12" s="257">
        <v>1500000</v>
      </c>
      <c r="Q12" s="257">
        <v>1500000</v>
      </c>
      <c r="R12" s="257">
        <v>1500000</v>
      </c>
      <c r="S12" s="258">
        <f t="shared" si="0"/>
        <v>18000000</v>
      </c>
      <c r="T12" s="259">
        <f t="shared" si="1"/>
        <v>1500000</v>
      </c>
      <c r="U12" s="390"/>
      <c r="V12" s="260"/>
      <c r="W12" s="261"/>
    </row>
    <row r="13" spans="1:27" s="262" customFormat="1" ht="21.95" customHeight="1" x14ac:dyDescent="0.25">
      <c r="A13" s="403"/>
      <c r="B13" s="404"/>
      <c r="C13" s="402"/>
      <c r="D13" s="401"/>
      <c r="E13" s="7">
        <v>232</v>
      </c>
      <c r="F13" s="311" t="s">
        <v>20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8">
        <f t="shared" si="0"/>
        <v>0</v>
      </c>
      <c r="T13" s="259">
        <f t="shared" si="1"/>
        <v>0</v>
      </c>
      <c r="U13" s="390"/>
      <c r="V13" s="260"/>
      <c r="W13" s="261"/>
    </row>
    <row r="14" spans="1:27" s="262" customFormat="1" ht="21.95" customHeight="1" x14ac:dyDescent="0.25">
      <c r="A14" s="396">
        <v>3</v>
      </c>
      <c r="B14" s="387"/>
      <c r="C14" s="398">
        <v>2999879</v>
      </c>
      <c r="D14" s="401" t="s">
        <v>30</v>
      </c>
      <c r="E14" s="7">
        <v>111</v>
      </c>
      <c r="F14" s="311" t="s">
        <v>18</v>
      </c>
      <c r="G14" s="257">
        <v>2400000</v>
      </c>
      <c r="H14" s="257">
        <v>2400000</v>
      </c>
      <c r="I14" s="257">
        <v>2400000</v>
      </c>
      <c r="J14" s="257">
        <v>2400000</v>
      </c>
      <c r="K14" s="257">
        <v>2400000</v>
      </c>
      <c r="L14" s="257">
        <v>2400000</v>
      </c>
      <c r="M14" s="257">
        <v>2400000</v>
      </c>
      <c r="N14" s="257">
        <v>2400000</v>
      </c>
      <c r="O14" s="257">
        <v>2400000</v>
      </c>
      <c r="P14" s="257">
        <v>2400000</v>
      </c>
      <c r="Q14" s="257">
        <v>2400000</v>
      </c>
      <c r="R14" s="257">
        <v>2400000</v>
      </c>
      <c r="S14" s="258">
        <f t="shared" si="0"/>
        <v>28800000</v>
      </c>
      <c r="T14" s="259">
        <f t="shared" si="1"/>
        <v>2400000</v>
      </c>
      <c r="U14" s="390">
        <f>SUM(S14:T16)</f>
        <v>31200000</v>
      </c>
      <c r="V14" s="260"/>
      <c r="W14" s="261"/>
    </row>
    <row r="15" spans="1:27" s="262" customFormat="1" ht="21.95" customHeight="1" x14ac:dyDescent="0.25">
      <c r="A15" s="385"/>
      <c r="B15" s="388"/>
      <c r="C15" s="399"/>
      <c r="D15" s="401"/>
      <c r="E15" s="7">
        <v>133</v>
      </c>
      <c r="F15" s="311" t="s">
        <v>21</v>
      </c>
      <c r="G15" s="257" t="s">
        <v>375</v>
      </c>
      <c r="H15" s="257" t="s">
        <v>375</v>
      </c>
      <c r="I15" s="257" t="s">
        <v>375</v>
      </c>
      <c r="J15" s="257" t="s">
        <v>375</v>
      </c>
      <c r="K15" s="257" t="s">
        <v>375</v>
      </c>
      <c r="L15" s="257" t="s">
        <v>375</v>
      </c>
      <c r="M15" s="257" t="s">
        <v>375</v>
      </c>
      <c r="N15" s="257" t="s">
        <v>375</v>
      </c>
      <c r="O15" s="257" t="s">
        <v>375</v>
      </c>
      <c r="P15" s="257" t="s">
        <v>375</v>
      </c>
      <c r="Q15" s="257" t="s">
        <v>375</v>
      </c>
      <c r="R15" s="257" t="s">
        <v>375</v>
      </c>
      <c r="S15" s="258">
        <f t="shared" si="0"/>
        <v>0</v>
      </c>
      <c r="T15" s="259">
        <f t="shared" si="1"/>
        <v>0</v>
      </c>
      <c r="U15" s="390"/>
      <c r="V15" s="260"/>
      <c r="W15" s="261"/>
    </row>
    <row r="16" spans="1:27" s="262" customFormat="1" ht="21.95" customHeight="1" x14ac:dyDescent="0.25">
      <c r="A16" s="386"/>
      <c r="B16" s="397"/>
      <c r="C16" s="400"/>
      <c r="D16" s="401"/>
      <c r="E16" s="7">
        <v>232</v>
      </c>
      <c r="F16" s="311" t="s">
        <v>20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8">
        <f t="shared" si="0"/>
        <v>0</v>
      </c>
      <c r="T16" s="259">
        <f t="shared" si="1"/>
        <v>0</v>
      </c>
      <c r="U16" s="390"/>
      <c r="V16" s="260"/>
      <c r="W16" s="261"/>
    </row>
    <row r="17" spans="1:25" s="262" customFormat="1" ht="21.95" customHeight="1" x14ac:dyDescent="0.25">
      <c r="A17" s="403">
        <v>4</v>
      </c>
      <c r="B17" s="404"/>
      <c r="C17" s="402">
        <v>1420445</v>
      </c>
      <c r="D17" s="401" t="s">
        <v>28</v>
      </c>
      <c r="E17" s="7">
        <v>111</v>
      </c>
      <c r="F17" s="311" t="s">
        <v>18</v>
      </c>
      <c r="G17" s="257">
        <v>2800000</v>
      </c>
      <c r="H17" s="257">
        <v>2800000</v>
      </c>
      <c r="I17" s="257">
        <v>2800000</v>
      </c>
      <c r="J17" s="257">
        <v>2800000</v>
      </c>
      <c r="K17" s="257">
        <v>2800000</v>
      </c>
      <c r="L17" s="257">
        <v>2800000</v>
      </c>
      <c r="M17" s="257">
        <v>2800000</v>
      </c>
      <c r="N17" s="257">
        <v>2800000</v>
      </c>
      <c r="O17" s="257">
        <v>2800000</v>
      </c>
      <c r="P17" s="257">
        <v>2800000</v>
      </c>
      <c r="Q17" s="257">
        <v>2800000</v>
      </c>
      <c r="R17" s="257">
        <v>2800000</v>
      </c>
      <c r="S17" s="258">
        <f t="shared" si="0"/>
        <v>33600000</v>
      </c>
      <c r="T17" s="259">
        <f t="shared" si="1"/>
        <v>2800000</v>
      </c>
      <c r="U17" s="390">
        <f>SUM(S17:T18)</f>
        <v>36400000</v>
      </c>
      <c r="V17" s="260"/>
      <c r="W17" s="261"/>
      <c r="Y17" s="263"/>
    </row>
    <row r="18" spans="1:25" s="262" customFormat="1" ht="21.95" customHeight="1" x14ac:dyDescent="0.25">
      <c r="A18" s="403"/>
      <c r="B18" s="404"/>
      <c r="C18" s="402"/>
      <c r="D18" s="401"/>
      <c r="E18" s="7">
        <v>232</v>
      </c>
      <c r="F18" s="311" t="s">
        <v>20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8">
        <f t="shared" si="0"/>
        <v>0</v>
      </c>
      <c r="T18" s="259">
        <f t="shared" si="1"/>
        <v>0</v>
      </c>
      <c r="U18" s="390"/>
      <c r="V18" s="260"/>
      <c r="W18" s="261"/>
    </row>
    <row r="19" spans="1:25" s="262" customFormat="1" ht="21.95" customHeight="1" x14ac:dyDescent="0.25">
      <c r="A19" s="403"/>
      <c r="B19" s="404"/>
      <c r="C19" s="405">
        <v>3371977</v>
      </c>
      <c r="D19" s="393" t="s">
        <v>364</v>
      </c>
      <c r="E19" s="7">
        <v>111</v>
      </c>
      <c r="F19" s="311" t="s">
        <v>18</v>
      </c>
      <c r="G19" s="257">
        <v>6100000</v>
      </c>
      <c r="H19" s="257">
        <v>6100000</v>
      </c>
      <c r="I19" s="257">
        <v>6100000</v>
      </c>
      <c r="J19" s="257">
        <v>6100000</v>
      </c>
      <c r="K19" s="257">
        <v>6100000</v>
      </c>
      <c r="L19" s="257">
        <v>6100000</v>
      </c>
      <c r="M19" s="257">
        <v>1423331</v>
      </c>
      <c r="N19" s="257"/>
      <c r="O19" s="257"/>
      <c r="P19" s="257"/>
      <c r="Q19" s="257">
        <v>4066680</v>
      </c>
      <c r="R19" s="257">
        <v>6100000</v>
      </c>
      <c r="S19" s="258">
        <f t="shared" si="0"/>
        <v>48190011</v>
      </c>
      <c r="T19" s="259">
        <f t="shared" si="1"/>
        <v>4015834.25</v>
      </c>
      <c r="U19" s="390">
        <f>SUM(S19:T20)</f>
        <v>63418345.25</v>
      </c>
      <c r="V19" s="260"/>
      <c r="W19" s="261"/>
    </row>
    <row r="20" spans="1:25" s="262" customFormat="1" ht="21.95" customHeight="1" x14ac:dyDescent="0.25">
      <c r="A20" s="396">
        <v>5</v>
      </c>
      <c r="B20" s="404"/>
      <c r="C20" s="405"/>
      <c r="D20" s="393"/>
      <c r="E20" s="7">
        <v>133</v>
      </c>
      <c r="F20" s="311" t="s">
        <v>21</v>
      </c>
      <c r="G20" s="257">
        <v>1500000</v>
      </c>
      <c r="H20" s="257">
        <v>1500000</v>
      </c>
      <c r="I20" s="257">
        <v>1500000</v>
      </c>
      <c r="J20" s="257">
        <v>1500000</v>
      </c>
      <c r="K20" s="257">
        <v>1500000</v>
      </c>
      <c r="L20" s="257">
        <v>1500000</v>
      </c>
      <c r="M20" s="257">
        <v>350000</v>
      </c>
      <c r="N20" s="257"/>
      <c r="O20" s="257"/>
      <c r="P20" s="257"/>
      <c r="Q20" s="257">
        <v>1000000</v>
      </c>
      <c r="R20" s="257"/>
      <c r="S20" s="258">
        <f>SUM(G20:R20)</f>
        <v>10350000</v>
      </c>
      <c r="T20" s="259">
        <f>S20/12</f>
        <v>862500</v>
      </c>
      <c r="U20" s="390"/>
      <c r="V20" s="260"/>
      <c r="W20" s="261"/>
    </row>
    <row r="21" spans="1:25" s="262" customFormat="1" ht="21.95" customHeight="1" x14ac:dyDescent="0.25">
      <c r="A21" s="385"/>
      <c r="B21" s="404"/>
      <c r="C21" s="406">
        <v>4171453</v>
      </c>
      <c r="D21" s="393" t="s">
        <v>29</v>
      </c>
      <c r="E21" s="7">
        <v>111</v>
      </c>
      <c r="F21" s="311" t="s">
        <v>18</v>
      </c>
      <c r="G21" s="257">
        <v>3100000</v>
      </c>
      <c r="H21" s="257">
        <v>3100000</v>
      </c>
      <c r="I21" s="257">
        <v>3100000</v>
      </c>
      <c r="J21" s="257">
        <v>3100000</v>
      </c>
      <c r="K21" s="257">
        <v>3100000</v>
      </c>
      <c r="L21" s="257">
        <v>3100000</v>
      </c>
      <c r="M21" s="257">
        <v>3100000</v>
      </c>
      <c r="N21" s="257">
        <v>3100000</v>
      </c>
      <c r="O21" s="257">
        <v>3100000</v>
      </c>
      <c r="P21" s="257">
        <v>3100000</v>
      </c>
      <c r="Q21" s="257">
        <v>3100000</v>
      </c>
      <c r="R21" s="257">
        <v>3100000</v>
      </c>
      <c r="S21" s="258">
        <f t="shared" si="0"/>
        <v>37200000</v>
      </c>
      <c r="T21" s="259">
        <f t="shared" si="1"/>
        <v>3100000</v>
      </c>
      <c r="U21" s="390">
        <f>SUM(S21:T22)</f>
        <v>40300000</v>
      </c>
      <c r="V21" s="260"/>
      <c r="W21" s="261"/>
    </row>
    <row r="22" spans="1:25" s="262" customFormat="1" ht="21.95" customHeight="1" x14ac:dyDescent="0.25">
      <c r="A22" s="386"/>
      <c r="B22" s="404"/>
      <c r="C22" s="406"/>
      <c r="D22" s="393"/>
      <c r="E22" s="7">
        <v>232</v>
      </c>
      <c r="F22" s="311" t="s">
        <v>20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8">
        <f t="shared" si="0"/>
        <v>0</v>
      </c>
      <c r="T22" s="259">
        <f t="shared" si="1"/>
        <v>0</v>
      </c>
      <c r="U22" s="390"/>
      <c r="V22" s="260"/>
      <c r="W22" s="261"/>
    </row>
    <row r="23" spans="1:25" s="262" customFormat="1" ht="21.95" customHeight="1" x14ac:dyDescent="0.25">
      <c r="A23" s="396">
        <v>6</v>
      </c>
      <c r="B23" s="387"/>
      <c r="C23" s="412">
        <v>494541</v>
      </c>
      <c r="D23" s="415" t="s">
        <v>31</v>
      </c>
      <c r="E23" s="27">
        <v>111</v>
      </c>
      <c r="F23" s="312" t="s">
        <v>18</v>
      </c>
      <c r="G23" s="266">
        <v>5200000</v>
      </c>
      <c r="H23" s="266">
        <v>5200000</v>
      </c>
      <c r="I23" s="266">
        <v>5200000</v>
      </c>
      <c r="J23" s="266">
        <v>5200000</v>
      </c>
      <c r="K23" s="266">
        <v>5200000</v>
      </c>
      <c r="L23" s="266">
        <v>5200000</v>
      </c>
      <c r="M23" s="266">
        <v>5200000</v>
      </c>
      <c r="N23" s="266">
        <v>5200000</v>
      </c>
      <c r="O23" s="266">
        <v>5200000</v>
      </c>
      <c r="P23" s="266">
        <v>5200000</v>
      </c>
      <c r="Q23" s="266">
        <v>5200000</v>
      </c>
      <c r="R23" s="266">
        <v>5200000</v>
      </c>
      <c r="S23" s="258">
        <f t="shared" si="0"/>
        <v>62400000</v>
      </c>
      <c r="T23" s="259">
        <f t="shared" si="1"/>
        <v>5200000</v>
      </c>
      <c r="U23" s="392">
        <f>SUM(S23:T25)</f>
        <v>67600000</v>
      </c>
      <c r="V23" s="260"/>
      <c r="W23" s="261"/>
    </row>
    <row r="24" spans="1:25" s="262" customFormat="1" ht="21.95" customHeight="1" x14ac:dyDescent="0.25">
      <c r="A24" s="385"/>
      <c r="B24" s="388"/>
      <c r="C24" s="413"/>
      <c r="D24" s="416"/>
      <c r="E24" s="27"/>
      <c r="F24" s="311" t="s">
        <v>21</v>
      </c>
      <c r="G24" s="266">
        <v>0</v>
      </c>
      <c r="H24" s="266">
        <v>0</v>
      </c>
      <c r="I24" s="266">
        <v>0</v>
      </c>
      <c r="J24" s="266">
        <v>0</v>
      </c>
      <c r="K24" s="266">
        <v>0</v>
      </c>
      <c r="L24" s="266">
        <v>0</v>
      </c>
      <c r="M24" s="266">
        <v>500000</v>
      </c>
      <c r="N24" s="266">
        <v>500000</v>
      </c>
      <c r="O24" s="266">
        <v>500000</v>
      </c>
      <c r="P24" s="266">
        <v>500000</v>
      </c>
      <c r="Q24" s="266">
        <v>0</v>
      </c>
      <c r="R24" s="266">
        <v>0</v>
      </c>
      <c r="S24" s="258"/>
      <c r="T24" s="259"/>
      <c r="U24" s="392"/>
      <c r="V24" s="260"/>
      <c r="W24" s="261"/>
    </row>
    <row r="25" spans="1:25" s="262" customFormat="1" ht="21.95" customHeight="1" x14ac:dyDescent="0.25">
      <c r="A25" s="386"/>
      <c r="B25" s="397"/>
      <c r="C25" s="414"/>
      <c r="D25" s="417"/>
      <c r="E25" s="7">
        <v>232</v>
      </c>
      <c r="F25" s="311" t="s">
        <v>20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8">
        <f t="shared" si="0"/>
        <v>0</v>
      </c>
      <c r="T25" s="259">
        <f t="shared" si="1"/>
        <v>0</v>
      </c>
      <c r="U25" s="390"/>
      <c r="V25" s="260"/>
      <c r="W25" s="261"/>
    </row>
    <row r="26" spans="1:25" s="262" customFormat="1" ht="21.95" customHeight="1" x14ac:dyDescent="0.25">
      <c r="A26" s="360">
        <v>7</v>
      </c>
      <c r="B26" s="371"/>
      <c r="C26" s="364">
        <v>1983401</v>
      </c>
      <c r="D26" s="267" t="s">
        <v>32</v>
      </c>
      <c r="E26" s="7">
        <v>111</v>
      </c>
      <c r="F26" s="311" t="s">
        <v>18</v>
      </c>
      <c r="G26" s="257">
        <v>2800000</v>
      </c>
      <c r="H26" s="257">
        <v>2800000</v>
      </c>
      <c r="I26" s="257">
        <v>2800000</v>
      </c>
      <c r="J26" s="257">
        <v>2800000</v>
      </c>
      <c r="K26" s="257">
        <v>2800000</v>
      </c>
      <c r="L26" s="257">
        <v>2800000</v>
      </c>
      <c r="M26" s="257">
        <v>2800000</v>
      </c>
      <c r="N26" s="257">
        <v>2800000</v>
      </c>
      <c r="O26" s="257">
        <v>2800000</v>
      </c>
      <c r="P26" s="257">
        <v>3906000</v>
      </c>
      <c r="Q26" s="257">
        <v>3906000</v>
      </c>
      <c r="R26" s="257">
        <v>3906000</v>
      </c>
      <c r="S26" s="258">
        <f t="shared" si="0"/>
        <v>36918000</v>
      </c>
      <c r="T26" s="259">
        <f t="shared" si="1"/>
        <v>3076500</v>
      </c>
      <c r="U26" s="370">
        <f t="shared" ref="U26:U31" si="2">SUM(S26:T26)</f>
        <v>39994500</v>
      </c>
      <c r="V26" s="260"/>
      <c r="W26" s="261"/>
    </row>
    <row r="27" spans="1:25" s="262" customFormat="1" ht="21.95" customHeight="1" x14ac:dyDescent="0.25">
      <c r="A27" s="360">
        <v>8</v>
      </c>
      <c r="B27" s="371"/>
      <c r="C27" s="364">
        <v>2500358</v>
      </c>
      <c r="D27" s="267" t="s">
        <v>33</v>
      </c>
      <c r="E27" s="7">
        <v>111</v>
      </c>
      <c r="F27" s="311" t="s">
        <v>18</v>
      </c>
      <c r="G27" s="257">
        <v>3400000</v>
      </c>
      <c r="H27" s="257">
        <v>3400000</v>
      </c>
      <c r="I27" s="257">
        <v>3400000</v>
      </c>
      <c r="J27" s="257">
        <v>3400000</v>
      </c>
      <c r="K27" s="257">
        <v>3400000</v>
      </c>
      <c r="L27" s="257">
        <v>3400000</v>
      </c>
      <c r="M27" s="257">
        <v>3400000</v>
      </c>
      <c r="N27" s="257">
        <v>3400000</v>
      </c>
      <c r="O27" s="257">
        <v>3400000</v>
      </c>
      <c r="P27" s="257">
        <v>3400000</v>
      </c>
      <c r="Q27" s="257">
        <v>3400000</v>
      </c>
      <c r="R27" s="257">
        <v>3400000</v>
      </c>
      <c r="S27" s="258">
        <f t="shared" si="0"/>
        <v>40800000</v>
      </c>
      <c r="T27" s="259">
        <f t="shared" si="1"/>
        <v>3400000</v>
      </c>
      <c r="U27" s="370">
        <f t="shared" si="2"/>
        <v>44200000</v>
      </c>
      <c r="V27" s="260"/>
      <c r="W27" s="261"/>
    </row>
    <row r="28" spans="1:25" s="262" customFormat="1" ht="21.95" customHeight="1" x14ac:dyDescent="0.25">
      <c r="A28" s="360">
        <v>9</v>
      </c>
      <c r="B28" s="371"/>
      <c r="C28" s="364">
        <v>758045</v>
      </c>
      <c r="D28" s="267" t="s">
        <v>34</v>
      </c>
      <c r="E28" s="7">
        <v>111</v>
      </c>
      <c r="F28" s="311" t="s">
        <v>18</v>
      </c>
      <c r="G28" s="257">
        <v>2000000</v>
      </c>
      <c r="H28" s="257">
        <v>2000000</v>
      </c>
      <c r="I28" s="257">
        <v>2000000</v>
      </c>
      <c r="J28" s="257">
        <v>2000000</v>
      </c>
      <c r="K28" s="257">
        <v>2000000</v>
      </c>
      <c r="L28" s="257">
        <v>2000000</v>
      </c>
      <c r="M28" s="257">
        <v>2000000</v>
      </c>
      <c r="N28" s="257">
        <v>2000000</v>
      </c>
      <c r="O28" s="257">
        <v>2000000</v>
      </c>
      <c r="P28" s="257">
        <v>2000000</v>
      </c>
      <c r="Q28" s="257">
        <v>2000000</v>
      </c>
      <c r="R28" s="257">
        <v>2000000</v>
      </c>
      <c r="S28" s="258">
        <f t="shared" si="0"/>
        <v>24000000</v>
      </c>
      <c r="T28" s="259">
        <f t="shared" si="1"/>
        <v>2000000</v>
      </c>
      <c r="U28" s="370">
        <f t="shared" si="2"/>
        <v>26000000</v>
      </c>
      <c r="V28" s="260"/>
      <c r="W28" s="261"/>
    </row>
    <row r="29" spans="1:25" s="262" customFormat="1" ht="21.95" customHeight="1" x14ac:dyDescent="0.25">
      <c r="A29" s="360">
        <v>10</v>
      </c>
      <c r="B29" s="361"/>
      <c r="C29" s="364">
        <v>3687466</v>
      </c>
      <c r="D29" s="267" t="s">
        <v>35</v>
      </c>
      <c r="E29" s="7">
        <v>111</v>
      </c>
      <c r="F29" s="311" t="s">
        <v>18</v>
      </c>
      <c r="G29" s="257">
        <v>2400000</v>
      </c>
      <c r="H29" s="257">
        <v>2400000</v>
      </c>
      <c r="I29" s="257">
        <v>2400000</v>
      </c>
      <c r="J29" s="257">
        <v>2400000</v>
      </c>
      <c r="K29" s="257">
        <v>2400000</v>
      </c>
      <c r="L29" s="257">
        <v>2400000</v>
      </c>
      <c r="M29" s="257">
        <v>2400000</v>
      </c>
      <c r="N29" s="257">
        <v>2400000</v>
      </c>
      <c r="O29" s="257">
        <v>2400000</v>
      </c>
      <c r="P29" s="257">
        <v>2400000</v>
      </c>
      <c r="Q29" s="257">
        <v>2400000</v>
      </c>
      <c r="R29" s="257">
        <v>2400000</v>
      </c>
      <c r="S29" s="258">
        <f t="shared" si="0"/>
        <v>28800000</v>
      </c>
      <c r="T29" s="259">
        <f t="shared" si="1"/>
        <v>2400000</v>
      </c>
      <c r="U29" s="370">
        <f t="shared" si="2"/>
        <v>31200000</v>
      </c>
      <c r="V29" s="260"/>
      <c r="W29" s="261"/>
    </row>
    <row r="30" spans="1:25" s="273" customFormat="1" ht="21.95" customHeight="1" thickBot="1" x14ac:dyDescent="0.3">
      <c r="A30" s="360">
        <v>11</v>
      </c>
      <c r="B30" s="363"/>
      <c r="C30" s="365">
        <v>4208803</v>
      </c>
      <c r="D30" s="269" t="s">
        <v>36</v>
      </c>
      <c r="E30" s="270">
        <v>111</v>
      </c>
      <c r="F30" s="313" t="s">
        <v>18</v>
      </c>
      <c r="G30" s="446">
        <v>1824055</v>
      </c>
      <c r="H30" s="446">
        <v>1824055</v>
      </c>
      <c r="I30" s="446">
        <v>1824055</v>
      </c>
      <c r="J30" s="446">
        <v>1824055</v>
      </c>
      <c r="K30" s="446">
        <v>1824055</v>
      </c>
      <c r="L30" s="446">
        <v>1824055</v>
      </c>
      <c r="M30" s="446">
        <v>1824055</v>
      </c>
      <c r="N30" s="446">
        <v>1824055</v>
      </c>
      <c r="O30" s="446">
        <v>1824055</v>
      </c>
      <c r="P30" s="446">
        <v>1824055</v>
      </c>
      <c r="Q30" s="446">
        <v>1824055</v>
      </c>
      <c r="R30" s="446">
        <v>1824055</v>
      </c>
      <c r="S30" s="258">
        <f t="shared" si="0"/>
        <v>21888660</v>
      </c>
      <c r="T30" s="259">
        <f t="shared" si="1"/>
        <v>1824055</v>
      </c>
      <c r="U30" s="374">
        <f t="shared" si="2"/>
        <v>23712715</v>
      </c>
      <c r="V30" s="271"/>
      <c r="W30" s="272"/>
    </row>
    <row r="31" spans="1:25" s="262" customFormat="1" ht="21.95" customHeight="1" x14ac:dyDescent="0.25">
      <c r="A31" s="360">
        <v>12</v>
      </c>
      <c r="B31" s="357"/>
      <c r="C31" s="373">
        <v>1620015</v>
      </c>
      <c r="D31" s="359" t="s">
        <v>37</v>
      </c>
      <c r="E31" s="27">
        <v>111</v>
      </c>
      <c r="F31" s="312" t="s">
        <v>18</v>
      </c>
      <c r="G31" s="266">
        <v>3906000</v>
      </c>
      <c r="H31" s="266">
        <v>3906000</v>
      </c>
      <c r="I31" s="266">
        <v>3906000</v>
      </c>
      <c r="J31" s="266">
        <v>3906000</v>
      </c>
      <c r="K31" s="266">
        <v>3906000</v>
      </c>
      <c r="L31" s="266">
        <v>3906000</v>
      </c>
      <c r="M31" s="266">
        <v>3906000</v>
      </c>
      <c r="N31" s="266">
        <v>3906000</v>
      </c>
      <c r="O31" s="266">
        <v>3906000</v>
      </c>
      <c r="P31" s="266">
        <v>3906000</v>
      </c>
      <c r="Q31" s="266">
        <v>3906000</v>
      </c>
      <c r="R31" s="266">
        <v>3906000</v>
      </c>
      <c r="S31" s="258">
        <f t="shared" si="0"/>
        <v>46872000</v>
      </c>
      <c r="T31" s="259">
        <f t="shared" si="1"/>
        <v>3906000</v>
      </c>
      <c r="U31" s="369">
        <f t="shared" si="2"/>
        <v>50778000</v>
      </c>
      <c r="V31" s="260"/>
      <c r="W31" s="261"/>
    </row>
    <row r="32" spans="1:25" s="262" customFormat="1" ht="21.95" customHeight="1" x14ac:dyDescent="0.25">
      <c r="A32" s="403">
        <v>13</v>
      </c>
      <c r="B32" s="408"/>
      <c r="C32" s="402">
        <v>875960</v>
      </c>
      <c r="D32" s="393" t="s">
        <v>339</v>
      </c>
      <c r="E32" s="7">
        <v>111</v>
      </c>
      <c r="F32" s="311" t="s">
        <v>18</v>
      </c>
      <c r="G32" s="257">
        <v>3350000</v>
      </c>
      <c r="H32" s="257">
        <v>3350000</v>
      </c>
      <c r="I32" s="257">
        <v>3350000</v>
      </c>
      <c r="J32" s="257">
        <v>3350000</v>
      </c>
      <c r="K32" s="257">
        <v>3350000</v>
      </c>
      <c r="L32" s="257">
        <v>3350000</v>
      </c>
      <c r="M32" s="257">
        <v>3350000</v>
      </c>
      <c r="N32" s="257">
        <v>3350000</v>
      </c>
      <c r="O32" s="257">
        <v>3350000</v>
      </c>
      <c r="P32" s="257">
        <v>3350000</v>
      </c>
      <c r="Q32" s="257">
        <v>3350000</v>
      </c>
      <c r="R32" s="257">
        <v>3350000</v>
      </c>
      <c r="S32" s="258">
        <f t="shared" si="0"/>
        <v>40200000</v>
      </c>
      <c r="T32" s="259">
        <f t="shared" si="1"/>
        <v>3350000</v>
      </c>
      <c r="U32" s="390">
        <f>SUM(S32:T33)</f>
        <v>43550000</v>
      </c>
      <c r="V32" s="260"/>
      <c r="W32" s="261"/>
    </row>
    <row r="33" spans="1:23" s="262" customFormat="1" ht="21.95" customHeight="1" x14ac:dyDescent="0.25">
      <c r="A33" s="403"/>
      <c r="B33" s="408"/>
      <c r="C33" s="402"/>
      <c r="D33" s="393"/>
      <c r="E33" s="7">
        <v>232</v>
      </c>
      <c r="F33" s="311" t="s">
        <v>20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8">
        <f t="shared" si="0"/>
        <v>0</v>
      </c>
      <c r="T33" s="259">
        <f t="shared" si="1"/>
        <v>0</v>
      </c>
      <c r="U33" s="390"/>
      <c r="V33" s="260"/>
      <c r="W33" s="261"/>
    </row>
    <row r="34" spans="1:23" s="262" customFormat="1" ht="21.95" customHeight="1" x14ac:dyDescent="0.25">
      <c r="A34" s="403">
        <v>14</v>
      </c>
      <c r="B34" s="387"/>
      <c r="C34" s="418">
        <v>2162050</v>
      </c>
      <c r="D34" s="420" t="s">
        <v>38</v>
      </c>
      <c r="E34" s="7">
        <v>111</v>
      </c>
      <c r="F34" s="311" t="s">
        <v>18</v>
      </c>
      <c r="G34" s="257">
        <v>3600000</v>
      </c>
      <c r="H34" s="257">
        <v>3600000</v>
      </c>
      <c r="I34" s="257">
        <v>3600000</v>
      </c>
      <c r="J34" s="257">
        <v>3600000</v>
      </c>
      <c r="K34" s="257">
        <v>3600000</v>
      </c>
      <c r="L34" s="257">
        <v>3600000</v>
      </c>
      <c r="M34" s="257">
        <v>3600000</v>
      </c>
      <c r="N34" s="257">
        <v>3600000</v>
      </c>
      <c r="O34" s="257">
        <v>3600000</v>
      </c>
      <c r="P34" s="257">
        <v>3600000</v>
      </c>
      <c r="Q34" s="257">
        <v>3600000</v>
      </c>
      <c r="R34" s="257">
        <v>3600000</v>
      </c>
      <c r="S34" s="258">
        <f t="shared" si="0"/>
        <v>43200000</v>
      </c>
      <c r="T34" s="259">
        <f t="shared" si="1"/>
        <v>3600000</v>
      </c>
      <c r="U34" s="390">
        <f>SUM(S34:T35)</f>
        <v>46800000</v>
      </c>
      <c r="V34" s="260"/>
      <c r="W34" s="261"/>
    </row>
    <row r="35" spans="1:23" s="262" customFormat="1" ht="21.95" customHeight="1" x14ac:dyDescent="0.25">
      <c r="A35" s="403"/>
      <c r="B35" s="397"/>
      <c r="C35" s="419"/>
      <c r="D35" s="421"/>
      <c r="E35" s="7">
        <v>232</v>
      </c>
      <c r="F35" s="311" t="s">
        <v>20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57">
        <v>0</v>
      </c>
      <c r="O35" s="257">
        <v>0</v>
      </c>
      <c r="P35" s="257">
        <v>0</v>
      </c>
      <c r="Q35" s="257">
        <v>0</v>
      </c>
      <c r="R35" s="257">
        <v>0</v>
      </c>
      <c r="S35" s="258">
        <f t="shared" si="0"/>
        <v>0</v>
      </c>
      <c r="T35" s="259">
        <f t="shared" si="1"/>
        <v>0</v>
      </c>
      <c r="U35" s="390"/>
      <c r="V35" s="260"/>
      <c r="W35" s="261"/>
    </row>
    <row r="36" spans="1:23" s="262" customFormat="1" ht="21.95" customHeight="1" x14ac:dyDescent="0.25">
      <c r="A36" s="360">
        <v>15</v>
      </c>
      <c r="B36" s="371"/>
      <c r="C36" s="372">
        <v>2188709</v>
      </c>
      <c r="D36" s="267" t="s">
        <v>39</v>
      </c>
      <c r="E36" s="7">
        <v>111</v>
      </c>
      <c r="F36" s="311" t="s">
        <v>18</v>
      </c>
      <c r="G36" s="257">
        <v>2300000</v>
      </c>
      <c r="H36" s="257">
        <v>2300000</v>
      </c>
      <c r="I36" s="257">
        <v>2300000</v>
      </c>
      <c r="J36" s="257">
        <v>2300000</v>
      </c>
      <c r="K36" s="257">
        <v>2300000</v>
      </c>
      <c r="L36" s="257">
        <v>2300000</v>
      </c>
      <c r="M36" s="257">
        <v>2300000</v>
      </c>
      <c r="N36" s="257">
        <v>2300000</v>
      </c>
      <c r="O36" s="257">
        <v>2300000</v>
      </c>
      <c r="P36" s="257">
        <v>2300000</v>
      </c>
      <c r="Q36" s="257">
        <v>2300000</v>
      </c>
      <c r="R36" s="257">
        <v>2300000</v>
      </c>
      <c r="S36" s="258">
        <f t="shared" si="0"/>
        <v>27600000</v>
      </c>
      <c r="T36" s="259">
        <f t="shared" si="1"/>
        <v>2300000</v>
      </c>
      <c r="U36" s="370">
        <f>SUM(S36:T36)</f>
        <v>29900000</v>
      </c>
      <c r="V36" s="260"/>
      <c r="W36" s="261"/>
    </row>
    <row r="37" spans="1:23" s="273" customFormat="1" ht="21.95" customHeight="1" thickBot="1" x14ac:dyDescent="0.3">
      <c r="A37" s="362">
        <v>16</v>
      </c>
      <c r="B37" s="363"/>
      <c r="C37" s="366">
        <v>1903723</v>
      </c>
      <c r="D37" s="275" t="s">
        <v>40</v>
      </c>
      <c r="E37" s="270">
        <v>111</v>
      </c>
      <c r="F37" s="313" t="s">
        <v>18</v>
      </c>
      <c r="G37" s="446">
        <v>2300000</v>
      </c>
      <c r="H37" s="446">
        <v>2300000</v>
      </c>
      <c r="I37" s="446">
        <v>2300000</v>
      </c>
      <c r="J37" s="446">
        <v>2300000</v>
      </c>
      <c r="K37" s="446">
        <v>2300000</v>
      </c>
      <c r="L37" s="446">
        <v>2300000</v>
      </c>
      <c r="M37" s="446">
        <v>2300000</v>
      </c>
      <c r="N37" s="446">
        <v>2300000</v>
      </c>
      <c r="O37" s="446">
        <v>2300000</v>
      </c>
      <c r="P37" s="446">
        <v>2300000</v>
      </c>
      <c r="Q37" s="446">
        <v>2300000</v>
      </c>
      <c r="R37" s="446">
        <v>2300000</v>
      </c>
      <c r="S37" s="258">
        <f t="shared" si="0"/>
        <v>27600000</v>
      </c>
      <c r="T37" s="259">
        <f t="shared" si="1"/>
        <v>2300000</v>
      </c>
      <c r="U37" s="370">
        <f t="shared" ref="U37:U39" si="3">SUM(S37:T37)</f>
        <v>29900000</v>
      </c>
      <c r="V37" s="271"/>
      <c r="W37" s="272"/>
    </row>
    <row r="38" spans="1:23" s="273" customFormat="1" ht="21.95" customHeight="1" thickBot="1" x14ac:dyDescent="0.3">
      <c r="A38" s="360">
        <v>17</v>
      </c>
      <c r="B38" s="363"/>
      <c r="C38" s="366">
        <v>1800852</v>
      </c>
      <c r="D38" s="276" t="s">
        <v>41</v>
      </c>
      <c r="E38" s="270">
        <v>111</v>
      </c>
      <c r="F38" s="313" t="s">
        <v>18</v>
      </c>
      <c r="G38" s="446">
        <v>1824055</v>
      </c>
      <c r="H38" s="446">
        <v>1824055</v>
      </c>
      <c r="I38" s="446">
        <v>1824055</v>
      </c>
      <c r="J38" s="446">
        <v>1824055</v>
      </c>
      <c r="K38" s="446">
        <v>1824055</v>
      </c>
      <c r="L38" s="446">
        <v>1824055</v>
      </c>
      <c r="M38" s="446">
        <v>1824055</v>
      </c>
      <c r="N38" s="446">
        <v>1824055</v>
      </c>
      <c r="O38" s="446">
        <v>1824055</v>
      </c>
      <c r="P38" s="446">
        <v>1824055</v>
      </c>
      <c r="Q38" s="446">
        <v>1824055</v>
      </c>
      <c r="R38" s="446">
        <v>1824055</v>
      </c>
      <c r="S38" s="258">
        <f t="shared" si="0"/>
        <v>21888660</v>
      </c>
      <c r="T38" s="259">
        <f t="shared" si="1"/>
        <v>1824055</v>
      </c>
      <c r="U38" s="370">
        <f t="shared" si="3"/>
        <v>23712715</v>
      </c>
      <c r="V38" s="271"/>
      <c r="W38" s="272"/>
    </row>
    <row r="39" spans="1:23" s="262" customFormat="1" ht="21.95" customHeight="1" thickBot="1" x14ac:dyDescent="0.3">
      <c r="A39" s="362">
        <v>18</v>
      </c>
      <c r="B39" s="367"/>
      <c r="C39" s="373">
        <v>797247</v>
      </c>
      <c r="D39" s="278" t="s">
        <v>42</v>
      </c>
      <c r="E39" s="27">
        <v>111</v>
      </c>
      <c r="F39" s="312" t="s">
        <v>18</v>
      </c>
      <c r="G39" s="266">
        <v>3906000</v>
      </c>
      <c r="H39" s="266">
        <v>3906000</v>
      </c>
      <c r="I39" s="266">
        <v>3906000</v>
      </c>
      <c r="J39" s="266">
        <v>3906000</v>
      </c>
      <c r="K39" s="266">
        <v>3906000</v>
      </c>
      <c r="L39" s="266">
        <v>3906000</v>
      </c>
      <c r="M39" s="266">
        <v>3906000</v>
      </c>
      <c r="N39" s="266">
        <v>3906000</v>
      </c>
      <c r="O39" s="266">
        <v>3906000</v>
      </c>
      <c r="P39" s="266">
        <v>3906000</v>
      </c>
      <c r="Q39" s="266">
        <v>3906000</v>
      </c>
      <c r="R39" s="266">
        <v>3906000</v>
      </c>
      <c r="S39" s="258">
        <f t="shared" si="0"/>
        <v>46872000</v>
      </c>
      <c r="T39" s="259">
        <f t="shared" si="1"/>
        <v>3906000</v>
      </c>
      <c r="U39" s="370">
        <f t="shared" si="3"/>
        <v>50778000</v>
      </c>
      <c r="V39" s="260"/>
      <c r="W39" s="261"/>
    </row>
    <row r="40" spans="1:23" s="262" customFormat="1" ht="22.5" customHeight="1" x14ac:dyDescent="0.25">
      <c r="A40" s="403">
        <v>19</v>
      </c>
      <c r="B40" s="404"/>
      <c r="C40" s="405">
        <v>2288811</v>
      </c>
      <c r="D40" s="430" t="s">
        <v>43</v>
      </c>
      <c r="E40" s="7">
        <v>111</v>
      </c>
      <c r="F40" s="311" t="s">
        <v>18</v>
      </c>
      <c r="G40" s="257">
        <v>2400000</v>
      </c>
      <c r="H40" s="257">
        <v>2400000</v>
      </c>
      <c r="I40" s="257">
        <v>2400000</v>
      </c>
      <c r="J40" s="257">
        <v>2400000</v>
      </c>
      <c r="K40" s="257">
        <v>2400000</v>
      </c>
      <c r="L40" s="257">
        <v>2400000</v>
      </c>
      <c r="M40" s="257">
        <v>2400000</v>
      </c>
      <c r="N40" s="257"/>
      <c r="O40" s="257"/>
      <c r="P40" s="257"/>
      <c r="Q40" s="257"/>
      <c r="R40" s="257"/>
      <c r="S40" s="258">
        <f t="shared" si="0"/>
        <v>16800000</v>
      </c>
      <c r="T40" s="259">
        <f t="shared" si="1"/>
        <v>1400000</v>
      </c>
      <c r="U40" s="390">
        <f>SUM(S40:T41)</f>
        <v>18200000</v>
      </c>
      <c r="V40" s="260"/>
      <c r="W40" s="261"/>
    </row>
    <row r="41" spans="1:23" s="283" customFormat="1" ht="21.95" customHeight="1" thickBot="1" x14ac:dyDescent="0.3">
      <c r="A41" s="426"/>
      <c r="B41" s="429"/>
      <c r="C41" s="432"/>
      <c r="D41" s="431"/>
      <c r="E41" s="279">
        <v>232</v>
      </c>
      <c r="F41" s="314" t="s">
        <v>20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  <c r="P41" s="280">
        <v>0</v>
      </c>
      <c r="Q41" s="280">
        <v>0</v>
      </c>
      <c r="R41" s="280">
        <v>0</v>
      </c>
      <c r="S41" s="258">
        <f t="shared" si="0"/>
        <v>0</v>
      </c>
      <c r="T41" s="259">
        <f t="shared" si="1"/>
        <v>0</v>
      </c>
      <c r="U41" s="391"/>
      <c r="V41" s="281"/>
      <c r="W41" s="282"/>
    </row>
    <row r="42" spans="1:23" s="286" customFormat="1" ht="21.95" customHeight="1" x14ac:dyDescent="0.25">
      <c r="A42" s="438">
        <v>20</v>
      </c>
      <c r="B42" s="439"/>
      <c r="C42" s="423">
        <v>4436076</v>
      </c>
      <c r="D42" s="441" t="s">
        <v>340</v>
      </c>
      <c r="E42" s="7">
        <v>111</v>
      </c>
      <c r="F42" s="311" t="s">
        <v>18</v>
      </c>
      <c r="G42" s="257">
        <v>2600000</v>
      </c>
      <c r="H42" s="257">
        <v>2600000</v>
      </c>
      <c r="I42" s="257">
        <v>2600000</v>
      </c>
      <c r="J42" s="257">
        <v>2600000</v>
      </c>
      <c r="K42" s="257">
        <v>2600000</v>
      </c>
      <c r="L42" s="257">
        <v>2600000</v>
      </c>
      <c r="M42" s="257">
        <v>2600000</v>
      </c>
      <c r="N42" s="257">
        <v>2600000</v>
      </c>
      <c r="O42" s="257">
        <v>2600000</v>
      </c>
      <c r="P42" s="257">
        <v>2600000</v>
      </c>
      <c r="Q42" s="257">
        <v>2600000</v>
      </c>
      <c r="R42" s="257">
        <v>2600000</v>
      </c>
      <c r="S42" s="258">
        <f t="shared" si="0"/>
        <v>31200000</v>
      </c>
      <c r="T42" s="259">
        <f t="shared" si="1"/>
        <v>2600000</v>
      </c>
      <c r="U42" s="390">
        <f>SUM(S42:T43)</f>
        <v>33800000</v>
      </c>
      <c r="V42" s="284"/>
      <c r="W42" s="285"/>
    </row>
    <row r="43" spans="1:23" s="286" customFormat="1" ht="21.95" customHeight="1" thickBot="1" x14ac:dyDescent="0.3">
      <c r="A43" s="386"/>
      <c r="B43" s="440"/>
      <c r="C43" s="414"/>
      <c r="D43" s="442"/>
      <c r="E43" s="279">
        <v>232</v>
      </c>
      <c r="F43" s="314" t="s">
        <v>20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7">
        <v>0</v>
      </c>
      <c r="N43" s="257">
        <v>0</v>
      </c>
      <c r="O43" s="257">
        <v>0</v>
      </c>
      <c r="P43" s="257">
        <v>0</v>
      </c>
      <c r="Q43" s="257">
        <v>0</v>
      </c>
      <c r="R43" s="257">
        <v>0</v>
      </c>
      <c r="S43" s="258">
        <f t="shared" si="0"/>
        <v>0</v>
      </c>
      <c r="T43" s="259">
        <f t="shared" si="1"/>
        <v>0</v>
      </c>
      <c r="U43" s="391"/>
      <c r="V43" s="284"/>
      <c r="W43" s="285"/>
    </row>
    <row r="44" spans="1:23" s="286" customFormat="1" ht="21.95" customHeight="1" thickBot="1" x14ac:dyDescent="0.3">
      <c r="A44" s="360">
        <v>21</v>
      </c>
      <c r="B44" s="371"/>
      <c r="C44" s="372">
        <v>2204274</v>
      </c>
      <c r="D44" s="267" t="s">
        <v>44</v>
      </c>
      <c r="E44" s="7">
        <v>111</v>
      </c>
      <c r="F44" s="311" t="s">
        <v>18</v>
      </c>
      <c r="G44" s="257">
        <v>3000000</v>
      </c>
      <c r="H44" s="257">
        <v>3000000</v>
      </c>
      <c r="I44" s="257">
        <v>3000000</v>
      </c>
      <c r="J44" s="257">
        <v>3000000</v>
      </c>
      <c r="K44" s="257">
        <v>3000000</v>
      </c>
      <c r="L44" s="257">
        <v>3000000</v>
      </c>
      <c r="M44" s="257">
        <v>3000000</v>
      </c>
      <c r="N44" s="257">
        <v>3000000</v>
      </c>
      <c r="O44" s="257">
        <v>3000000</v>
      </c>
      <c r="P44" s="257">
        <v>3000000</v>
      </c>
      <c r="Q44" s="257">
        <v>3000000</v>
      </c>
      <c r="R44" s="257">
        <v>3000000</v>
      </c>
      <c r="S44" s="258">
        <f t="shared" si="0"/>
        <v>36000000</v>
      </c>
      <c r="T44" s="259">
        <f t="shared" si="1"/>
        <v>3000000</v>
      </c>
      <c r="U44" s="370">
        <f>SUM(S44:T44)</f>
        <v>39000000</v>
      </c>
      <c r="V44" s="284"/>
      <c r="W44" s="285"/>
    </row>
    <row r="45" spans="1:23" s="286" customFormat="1" ht="21.95" customHeight="1" x14ac:dyDescent="0.25">
      <c r="A45" s="438">
        <v>22</v>
      </c>
      <c r="B45" s="371"/>
      <c r="C45" s="372">
        <v>3407967</v>
      </c>
      <c r="D45" s="267" t="s">
        <v>414</v>
      </c>
      <c r="E45" s="7">
        <v>111</v>
      </c>
      <c r="F45" s="311" t="s">
        <v>18</v>
      </c>
      <c r="G45" s="257">
        <v>3910000</v>
      </c>
      <c r="H45" s="257">
        <v>3910000</v>
      </c>
      <c r="I45" s="257">
        <v>3910000</v>
      </c>
      <c r="J45" s="257">
        <v>3910000</v>
      </c>
      <c r="K45" s="257">
        <v>3910000</v>
      </c>
      <c r="L45" s="257">
        <v>3910000</v>
      </c>
      <c r="M45" s="257">
        <v>3910000</v>
      </c>
      <c r="N45" s="257">
        <v>3910000</v>
      </c>
      <c r="O45" s="257">
        <v>3910000</v>
      </c>
      <c r="P45" s="257">
        <v>3910000</v>
      </c>
      <c r="Q45" s="257">
        <v>3910000</v>
      </c>
      <c r="R45" s="257">
        <v>3910000</v>
      </c>
      <c r="S45" s="258">
        <f t="shared" si="0"/>
        <v>46920000</v>
      </c>
      <c r="T45" s="259">
        <f t="shared" si="1"/>
        <v>3910000</v>
      </c>
      <c r="U45" s="370">
        <f t="shared" ref="U45:U47" si="4">SUM(S45:T45)</f>
        <v>50830000</v>
      </c>
      <c r="V45" s="284"/>
      <c r="W45" s="285"/>
    </row>
    <row r="46" spans="1:23" s="286" customFormat="1" ht="21.95" customHeight="1" x14ac:dyDescent="0.25">
      <c r="A46" s="386"/>
      <c r="B46" s="371"/>
      <c r="C46" s="368">
        <v>3520117</v>
      </c>
      <c r="D46" s="267" t="s">
        <v>415</v>
      </c>
      <c r="E46" s="7">
        <v>111</v>
      </c>
      <c r="F46" s="311" t="s">
        <v>18</v>
      </c>
      <c r="G46" s="257">
        <v>2600000</v>
      </c>
      <c r="H46" s="257">
        <v>2600000</v>
      </c>
      <c r="I46" s="257">
        <v>2600000</v>
      </c>
      <c r="J46" s="257">
        <v>2600000</v>
      </c>
      <c r="K46" s="257">
        <v>2600000</v>
      </c>
      <c r="L46" s="257">
        <v>2600000</v>
      </c>
      <c r="M46" s="257">
        <v>2600000</v>
      </c>
      <c r="N46" s="257">
        <v>2600000</v>
      </c>
      <c r="O46" s="257">
        <v>2600000</v>
      </c>
      <c r="P46" s="257">
        <v>2600000</v>
      </c>
      <c r="Q46" s="257">
        <v>2600000</v>
      </c>
      <c r="R46" s="257">
        <v>2600000</v>
      </c>
      <c r="S46" s="258">
        <f t="shared" si="0"/>
        <v>31200000</v>
      </c>
      <c r="T46" s="259">
        <f t="shared" si="1"/>
        <v>2600000</v>
      </c>
      <c r="U46" s="370">
        <f t="shared" si="4"/>
        <v>33800000</v>
      </c>
      <c r="V46" s="284"/>
      <c r="W46" s="285"/>
    </row>
    <row r="47" spans="1:23" s="286" customFormat="1" ht="21.95" customHeight="1" x14ac:dyDescent="0.25">
      <c r="A47" s="360">
        <v>23</v>
      </c>
      <c r="B47" s="371"/>
      <c r="C47" s="368">
        <v>848478</v>
      </c>
      <c r="D47" s="267" t="s">
        <v>362</v>
      </c>
      <c r="E47" s="7">
        <v>111</v>
      </c>
      <c r="F47" s="311" t="s">
        <v>18</v>
      </c>
      <c r="G47" s="257">
        <v>3300000</v>
      </c>
      <c r="H47" s="257">
        <v>3300000</v>
      </c>
      <c r="I47" s="257">
        <v>3300000</v>
      </c>
      <c r="J47" s="257">
        <v>3300000</v>
      </c>
      <c r="K47" s="257">
        <v>3300000</v>
      </c>
      <c r="L47" s="257">
        <v>3300000</v>
      </c>
      <c r="M47" s="257">
        <v>3300000</v>
      </c>
      <c r="N47" s="257">
        <v>3300000</v>
      </c>
      <c r="O47" s="257">
        <v>3300000</v>
      </c>
      <c r="P47" s="257">
        <v>3300000</v>
      </c>
      <c r="Q47" s="257">
        <v>3300000</v>
      </c>
      <c r="R47" s="257">
        <v>3300000</v>
      </c>
      <c r="S47" s="258">
        <f t="shared" si="0"/>
        <v>39600000</v>
      </c>
      <c r="T47" s="259">
        <f t="shared" si="1"/>
        <v>3300000</v>
      </c>
      <c r="U47" s="370">
        <f t="shared" si="4"/>
        <v>42900000</v>
      </c>
      <c r="V47" s="284"/>
      <c r="W47" s="285"/>
    </row>
    <row r="48" spans="1:23" s="273" customFormat="1" ht="33.75" customHeight="1" thickBot="1" x14ac:dyDescent="0.3">
      <c r="A48" s="287">
        <v>24</v>
      </c>
      <c r="B48" s="358"/>
      <c r="C48" s="334">
        <v>610367</v>
      </c>
      <c r="D48" s="288" t="s">
        <v>45</v>
      </c>
      <c r="E48" s="289">
        <v>111</v>
      </c>
      <c r="F48" s="315" t="s">
        <v>18</v>
      </c>
      <c r="G48" s="447">
        <v>3906000</v>
      </c>
      <c r="H48" s="447">
        <v>3906000</v>
      </c>
      <c r="I48" s="447">
        <v>3906000</v>
      </c>
      <c r="J48" s="447">
        <v>3906000</v>
      </c>
      <c r="K48" s="447">
        <v>3906000</v>
      </c>
      <c r="L48" s="447">
        <v>3906000</v>
      </c>
      <c r="M48" s="447">
        <v>3906000</v>
      </c>
      <c r="N48" s="447">
        <v>3906000</v>
      </c>
      <c r="O48" s="447">
        <v>3906000</v>
      </c>
      <c r="P48" s="447">
        <v>3906000</v>
      </c>
      <c r="Q48" s="447">
        <v>3906000</v>
      </c>
      <c r="R48" s="447">
        <v>3906000</v>
      </c>
      <c r="S48" s="294">
        <f t="shared" si="0"/>
        <v>46872000</v>
      </c>
      <c r="T48" s="295">
        <f t="shared" si="1"/>
        <v>3906000</v>
      </c>
      <c r="U48" s="290">
        <f>SUM(S48:T48)</f>
        <v>50778000</v>
      </c>
      <c r="V48" s="271"/>
      <c r="W48" s="272"/>
    </row>
    <row r="49" spans="1:25" s="262" customFormat="1" ht="21.95" customHeight="1" x14ac:dyDescent="0.25">
      <c r="A49" s="425">
        <v>25</v>
      </c>
      <c r="B49" s="427"/>
      <c r="C49" s="435">
        <v>1703938</v>
      </c>
      <c r="D49" s="433" t="s">
        <v>46</v>
      </c>
      <c r="E49" s="27">
        <v>111</v>
      </c>
      <c r="F49" s="312" t="s">
        <v>18</v>
      </c>
      <c r="G49" s="266">
        <v>3300000</v>
      </c>
      <c r="H49" s="266">
        <v>3300000</v>
      </c>
      <c r="I49" s="266">
        <v>3300000</v>
      </c>
      <c r="J49" s="266">
        <v>3300000</v>
      </c>
      <c r="K49" s="266">
        <v>3300000</v>
      </c>
      <c r="L49" s="266">
        <v>3300000</v>
      </c>
      <c r="M49" s="266">
        <v>3300000</v>
      </c>
      <c r="N49" s="266">
        <v>3300000</v>
      </c>
      <c r="O49" s="266">
        <v>3300000</v>
      </c>
      <c r="P49" s="266">
        <v>3300000</v>
      </c>
      <c r="Q49" s="266">
        <v>3300000</v>
      </c>
      <c r="R49" s="266">
        <v>3300000</v>
      </c>
      <c r="S49" s="258">
        <f t="shared" si="0"/>
        <v>39600000</v>
      </c>
      <c r="T49" s="259">
        <f t="shared" si="1"/>
        <v>3300000</v>
      </c>
      <c r="U49" s="392">
        <f>SUM(S49:T50)</f>
        <v>42900000</v>
      </c>
      <c r="V49" s="260"/>
      <c r="W49" s="261"/>
      <c r="Y49" s="261"/>
    </row>
    <row r="50" spans="1:25" s="283" customFormat="1" ht="21.95" customHeight="1" thickBot="1" x14ac:dyDescent="0.3">
      <c r="A50" s="426"/>
      <c r="B50" s="428"/>
      <c r="C50" s="436"/>
      <c r="D50" s="434"/>
      <c r="E50" s="279">
        <v>232</v>
      </c>
      <c r="F50" s="314" t="s">
        <v>20</v>
      </c>
      <c r="G50" s="280">
        <v>0</v>
      </c>
      <c r="H50" s="280">
        <v>0</v>
      </c>
      <c r="I50" s="280">
        <v>0</v>
      </c>
      <c r="J50" s="280">
        <v>0</v>
      </c>
      <c r="K50" s="280">
        <v>0</v>
      </c>
      <c r="L50" s="280">
        <v>0</v>
      </c>
      <c r="M50" s="280">
        <v>0</v>
      </c>
      <c r="N50" s="280">
        <v>0</v>
      </c>
      <c r="O50" s="280">
        <v>0</v>
      </c>
      <c r="P50" s="280">
        <v>0</v>
      </c>
      <c r="Q50" s="280">
        <v>0</v>
      </c>
      <c r="R50" s="280">
        <v>0</v>
      </c>
      <c r="S50" s="291">
        <f t="shared" si="0"/>
        <v>0</v>
      </c>
      <c r="T50" s="292">
        <f t="shared" si="1"/>
        <v>0</v>
      </c>
      <c r="U50" s="391"/>
      <c r="V50" s="281"/>
      <c r="W50" s="282"/>
    </row>
    <row r="51" spans="1:25" s="283" customFormat="1" ht="21.95" customHeight="1" x14ac:dyDescent="0.25">
      <c r="A51" s="354">
        <v>26</v>
      </c>
      <c r="B51" s="356"/>
      <c r="C51" s="303">
        <v>1533110</v>
      </c>
      <c r="D51" s="303" t="s">
        <v>348</v>
      </c>
      <c r="E51" s="279">
        <v>111</v>
      </c>
      <c r="F51" s="314" t="s">
        <v>18</v>
      </c>
      <c r="G51" s="280">
        <v>5500000</v>
      </c>
      <c r="H51" s="280">
        <v>5500000</v>
      </c>
      <c r="I51" s="280">
        <v>5500000</v>
      </c>
      <c r="J51" s="280">
        <v>5500000</v>
      </c>
      <c r="K51" s="280">
        <v>5500000</v>
      </c>
      <c r="L51" s="280">
        <v>5500000</v>
      </c>
      <c r="M51" s="280">
        <v>5500000</v>
      </c>
      <c r="N51" s="280">
        <v>5500000</v>
      </c>
      <c r="O51" s="280">
        <v>5500000</v>
      </c>
      <c r="P51" s="280">
        <v>5500000</v>
      </c>
      <c r="Q51" s="280">
        <v>5500000</v>
      </c>
      <c r="R51" s="280">
        <v>5500000</v>
      </c>
      <c r="S51" s="291">
        <f t="shared" si="0"/>
        <v>66000000</v>
      </c>
      <c r="T51" s="292">
        <f t="shared" si="1"/>
        <v>5500000</v>
      </c>
      <c r="U51" s="293">
        <f>SUM(S51:T51)</f>
        <v>71500000</v>
      </c>
      <c r="V51" s="281"/>
      <c r="W51" s="282"/>
    </row>
    <row r="52" spans="1:25" s="283" customFormat="1" ht="21.95" customHeight="1" x14ac:dyDescent="0.25">
      <c r="A52" s="354">
        <v>27</v>
      </c>
      <c r="B52" s="356"/>
      <c r="C52" s="303">
        <v>4341259</v>
      </c>
      <c r="D52" s="304" t="s">
        <v>349</v>
      </c>
      <c r="E52" s="279">
        <v>111</v>
      </c>
      <c r="F52" s="314" t="s">
        <v>18</v>
      </c>
      <c r="G52" s="280">
        <v>4000000</v>
      </c>
      <c r="H52" s="280">
        <v>4000000</v>
      </c>
      <c r="I52" s="280">
        <v>4000000</v>
      </c>
      <c r="J52" s="280">
        <v>4000000</v>
      </c>
      <c r="K52" s="280">
        <v>4000000</v>
      </c>
      <c r="L52" s="280">
        <v>4000000</v>
      </c>
      <c r="M52" s="280">
        <v>4000000</v>
      </c>
      <c r="N52" s="280">
        <v>4000000</v>
      </c>
      <c r="O52" s="280">
        <v>4000000</v>
      </c>
      <c r="P52" s="280">
        <v>4000000</v>
      </c>
      <c r="Q52" s="280">
        <v>4000000</v>
      </c>
      <c r="R52" s="280">
        <v>4000000</v>
      </c>
      <c r="S52" s="291">
        <f t="shared" si="0"/>
        <v>48000000</v>
      </c>
      <c r="T52" s="292">
        <f t="shared" si="1"/>
        <v>4000000</v>
      </c>
      <c r="U52" s="293">
        <f t="shared" ref="U52:U61" si="5">SUM(S52:T52)</f>
        <v>52000000</v>
      </c>
      <c r="V52" s="281"/>
      <c r="W52" s="282"/>
    </row>
    <row r="53" spans="1:25" s="286" customFormat="1" ht="21.95" customHeight="1" x14ac:dyDescent="0.25">
      <c r="A53" s="354">
        <v>28</v>
      </c>
      <c r="B53" s="371"/>
      <c r="C53" s="303">
        <v>2338422</v>
      </c>
      <c r="D53" s="304" t="s">
        <v>350</v>
      </c>
      <c r="E53" s="279">
        <v>111</v>
      </c>
      <c r="F53" s="314" t="s">
        <v>18</v>
      </c>
      <c r="G53" s="257">
        <v>3700000</v>
      </c>
      <c r="H53" s="257">
        <v>3700000</v>
      </c>
      <c r="I53" s="257">
        <v>3700000</v>
      </c>
      <c r="J53" s="257">
        <v>3700000</v>
      </c>
      <c r="K53" s="257">
        <v>3700000</v>
      </c>
      <c r="L53" s="257">
        <v>3700000</v>
      </c>
      <c r="M53" s="257">
        <v>3700000</v>
      </c>
      <c r="N53" s="257">
        <v>3700000</v>
      </c>
      <c r="O53" s="257">
        <v>3700000</v>
      </c>
      <c r="P53" s="257">
        <v>3700000</v>
      </c>
      <c r="Q53" s="257">
        <v>3700000</v>
      </c>
      <c r="R53" s="257">
        <v>3700000</v>
      </c>
      <c r="S53" s="291">
        <f t="shared" si="0"/>
        <v>44400000</v>
      </c>
      <c r="T53" s="292">
        <f t="shared" si="1"/>
        <v>3700000</v>
      </c>
      <c r="U53" s="293">
        <f t="shared" si="5"/>
        <v>48100000</v>
      </c>
      <c r="V53" s="284"/>
      <c r="W53" s="285"/>
    </row>
    <row r="54" spans="1:25" s="286" customFormat="1" ht="21.95" customHeight="1" x14ac:dyDescent="0.25">
      <c r="A54" s="354">
        <v>29</v>
      </c>
      <c r="B54" s="371"/>
      <c r="C54" s="303">
        <v>1487949</v>
      </c>
      <c r="D54" s="304" t="s">
        <v>351</v>
      </c>
      <c r="E54" s="279">
        <v>111</v>
      </c>
      <c r="F54" s="314" t="s">
        <v>18</v>
      </c>
      <c r="G54" s="257">
        <v>3700000</v>
      </c>
      <c r="H54" s="257">
        <v>3700000</v>
      </c>
      <c r="I54" s="257">
        <v>3700000</v>
      </c>
      <c r="J54" s="257">
        <v>3700000</v>
      </c>
      <c r="K54" s="257">
        <v>3700000</v>
      </c>
      <c r="L54" s="257">
        <v>3700000</v>
      </c>
      <c r="M54" s="257">
        <v>3700000</v>
      </c>
      <c r="N54" s="257">
        <v>3700000</v>
      </c>
      <c r="O54" s="257">
        <v>3700000</v>
      </c>
      <c r="P54" s="257">
        <v>3700000</v>
      </c>
      <c r="Q54" s="257">
        <v>3700000</v>
      </c>
      <c r="R54" s="257">
        <v>3700000</v>
      </c>
      <c r="S54" s="291">
        <f t="shared" si="0"/>
        <v>44400000</v>
      </c>
      <c r="T54" s="292">
        <f t="shared" si="1"/>
        <v>3700000</v>
      </c>
      <c r="U54" s="293">
        <f t="shared" si="5"/>
        <v>48100000</v>
      </c>
      <c r="V54" s="284"/>
      <c r="W54" s="285"/>
    </row>
    <row r="55" spans="1:25" s="286" customFormat="1" ht="21.95" customHeight="1" x14ac:dyDescent="0.25">
      <c r="A55" s="354">
        <v>30</v>
      </c>
      <c r="B55" s="371"/>
      <c r="C55" s="303">
        <v>1712509</v>
      </c>
      <c r="D55" s="303" t="s">
        <v>352</v>
      </c>
      <c r="E55" s="279">
        <v>111</v>
      </c>
      <c r="F55" s="314" t="s">
        <v>18</v>
      </c>
      <c r="G55" s="257">
        <v>3700000</v>
      </c>
      <c r="H55" s="257">
        <v>3700000</v>
      </c>
      <c r="I55" s="257">
        <v>3700000</v>
      </c>
      <c r="J55" s="257">
        <v>3700000</v>
      </c>
      <c r="K55" s="257">
        <v>3700000</v>
      </c>
      <c r="L55" s="257">
        <v>3700000</v>
      </c>
      <c r="M55" s="257">
        <v>3700000</v>
      </c>
      <c r="N55" s="257">
        <v>3700000</v>
      </c>
      <c r="O55" s="257">
        <v>3700000</v>
      </c>
      <c r="P55" s="257">
        <v>3700000</v>
      </c>
      <c r="Q55" s="257">
        <v>3700000</v>
      </c>
      <c r="R55" s="257">
        <v>3700000</v>
      </c>
      <c r="S55" s="291">
        <f t="shared" si="0"/>
        <v>44400000</v>
      </c>
      <c r="T55" s="292">
        <f t="shared" si="1"/>
        <v>3700000</v>
      </c>
      <c r="U55" s="293">
        <f t="shared" si="5"/>
        <v>48100000</v>
      </c>
      <c r="V55" s="284"/>
      <c r="W55" s="285"/>
    </row>
    <row r="56" spans="1:25" s="286" customFormat="1" ht="21.95" customHeight="1" x14ac:dyDescent="0.25">
      <c r="A56" s="354">
        <v>31</v>
      </c>
      <c r="B56" s="371"/>
      <c r="C56" s="303">
        <v>385813</v>
      </c>
      <c r="D56" s="304" t="s">
        <v>353</v>
      </c>
      <c r="E56" s="279">
        <v>111</v>
      </c>
      <c r="F56" s="314" t="s">
        <v>18</v>
      </c>
      <c r="G56" s="257">
        <v>3300000</v>
      </c>
      <c r="H56" s="257">
        <v>3300000</v>
      </c>
      <c r="I56" s="257">
        <v>3300000</v>
      </c>
      <c r="J56" s="257">
        <v>3300000</v>
      </c>
      <c r="K56" s="257">
        <v>3300000</v>
      </c>
      <c r="L56" s="257">
        <v>3300000</v>
      </c>
      <c r="M56" s="257">
        <v>3300000</v>
      </c>
      <c r="N56" s="257">
        <v>3300000</v>
      </c>
      <c r="O56" s="257">
        <v>3300000</v>
      </c>
      <c r="P56" s="257">
        <v>3300000</v>
      </c>
      <c r="Q56" s="257">
        <v>3300000</v>
      </c>
      <c r="R56" s="257">
        <v>3300000</v>
      </c>
      <c r="S56" s="291">
        <f t="shared" si="0"/>
        <v>39600000</v>
      </c>
      <c r="T56" s="292">
        <f t="shared" si="1"/>
        <v>3300000</v>
      </c>
      <c r="U56" s="293">
        <f t="shared" si="5"/>
        <v>42900000</v>
      </c>
      <c r="V56" s="284"/>
      <c r="W56" s="285"/>
    </row>
    <row r="57" spans="1:25" s="286" customFormat="1" ht="21.95" customHeight="1" x14ac:dyDescent="0.25">
      <c r="A57" s="354">
        <v>32</v>
      </c>
      <c r="B57" s="371"/>
      <c r="C57" s="303">
        <v>3495780</v>
      </c>
      <c r="D57" s="303" t="s">
        <v>354</v>
      </c>
      <c r="E57" s="279">
        <v>111</v>
      </c>
      <c r="F57" s="314" t="s">
        <v>18</v>
      </c>
      <c r="G57" s="257">
        <v>2800000</v>
      </c>
      <c r="H57" s="257">
        <v>2800000</v>
      </c>
      <c r="I57" s="257">
        <v>2800000</v>
      </c>
      <c r="J57" s="257">
        <v>2800000</v>
      </c>
      <c r="K57" s="257">
        <v>2800000</v>
      </c>
      <c r="L57" s="257">
        <v>2800000</v>
      </c>
      <c r="M57" s="257">
        <v>2800000</v>
      </c>
      <c r="N57" s="257">
        <v>2800000</v>
      </c>
      <c r="O57" s="257">
        <v>2800000</v>
      </c>
      <c r="P57" s="257">
        <v>2800000</v>
      </c>
      <c r="Q57" s="257">
        <v>2800000</v>
      </c>
      <c r="R57" s="257">
        <v>2800000</v>
      </c>
      <c r="S57" s="291">
        <f t="shared" si="0"/>
        <v>33600000</v>
      </c>
      <c r="T57" s="292">
        <f t="shared" si="1"/>
        <v>2800000</v>
      </c>
      <c r="U57" s="293">
        <f t="shared" si="5"/>
        <v>36400000</v>
      </c>
      <c r="V57" s="284"/>
      <c r="W57" s="285"/>
    </row>
    <row r="58" spans="1:25" s="286" customFormat="1" ht="21.95" customHeight="1" x14ac:dyDescent="0.25">
      <c r="A58" s="354">
        <v>33</v>
      </c>
      <c r="B58" s="371"/>
      <c r="C58" s="303">
        <v>3264742</v>
      </c>
      <c r="D58" s="303" t="s">
        <v>355</v>
      </c>
      <c r="E58" s="279">
        <v>111</v>
      </c>
      <c r="F58" s="314" t="s">
        <v>18</v>
      </c>
      <c r="G58" s="257">
        <v>2500000</v>
      </c>
      <c r="H58" s="257">
        <v>2500000</v>
      </c>
      <c r="I58" s="257">
        <v>2500000</v>
      </c>
      <c r="J58" s="257">
        <v>2500000</v>
      </c>
      <c r="K58" s="257">
        <v>2500000</v>
      </c>
      <c r="L58" s="257">
        <v>2500000</v>
      </c>
      <c r="M58" s="257">
        <v>2500000</v>
      </c>
      <c r="N58" s="257">
        <v>2500000</v>
      </c>
      <c r="O58" s="257">
        <v>2500000</v>
      </c>
      <c r="P58" s="257">
        <v>2500000</v>
      </c>
      <c r="Q58" s="257">
        <v>2500000</v>
      </c>
      <c r="R58" s="257">
        <v>2500000</v>
      </c>
      <c r="S58" s="291">
        <f t="shared" si="0"/>
        <v>30000000</v>
      </c>
      <c r="T58" s="292">
        <f t="shared" si="1"/>
        <v>2500000</v>
      </c>
      <c r="U58" s="293">
        <f t="shared" si="5"/>
        <v>32500000</v>
      </c>
      <c r="V58" s="284"/>
      <c r="W58" s="285"/>
    </row>
    <row r="59" spans="1:25" s="286" customFormat="1" ht="21.95" customHeight="1" x14ac:dyDescent="0.25">
      <c r="A59" s="354">
        <v>34</v>
      </c>
      <c r="B59" s="371"/>
      <c r="C59" s="303">
        <v>3803985</v>
      </c>
      <c r="D59" s="303" t="s">
        <v>356</v>
      </c>
      <c r="E59" s="279">
        <v>111</v>
      </c>
      <c r="F59" s="314" t="s">
        <v>18</v>
      </c>
      <c r="G59" s="257">
        <v>2500000</v>
      </c>
      <c r="H59" s="257">
        <v>2500000</v>
      </c>
      <c r="I59" s="257">
        <v>2500000</v>
      </c>
      <c r="J59" s="257">
        <v>2500000</v>
      </c>
      <c r="K59" s="257">
        <v>2500000</v>
      </c>
      <c r="L59" s="257">
        <v>2500000</v>
      </c>
      <c r="M59" s="257">
        <v>2500000</v>
      </c>
      <c r="N59" s="257">
        <v>2500000</v>
      </c>
      <c r="O59" s="257">
        <v>2500000</v>
      </c>
      <c r="P59" s="257">
        <v>2500000</v>
      </c>
      <c r="Q59" s="257">
        <v>2500000</v>
      </c>
      <c r="R59" s="257">
        <v>2500000</v>
      </c>
      <c r="S59" s="291">
        <f t="shared" si="0"/>
        <v>30000000</v>
      </c>
      <c r="T59" s="292">
        <f t="shared" si="1"/>
        <v>2500000</v>
      </c>
      <c r="U59" s="293">
        <f t="shared" si="5"/>
        <v>32500000</v>
      </c>
      <c r="V59" s="284"/>
      <c r="W59" s="285"/>
    </row>
    <row r="60" spans="1:25" s="286" customFormat="1" ht="21.95" customHeight="1" x14ac:dyDescent="0.25">
      <c r="A60" s="354">
        <v>35</v>
      </c>
      <c r="B60" s="371"/>
      <c r="C60" s="303">
        <v>2375293</v>
      </c>
      <c r="D60" s="305" t="s">
        <v>357</v>
      </c>
      <c r="E60" s="7">
        <v>111</v>
      </c>
      <c r="F60" s="311" t="s">
        <v>18</v>
      </c>
      <c r="G60" s="257">
        <v>1540000</v>
      </c>
      <c r="H60" s="257">
        <v>1540000</v>
      </c>
      <c r="I60" s="257">
        <v>1540000</v>
      </c>
      <c r="J60" s="257">
        <v>1540000</v>
      </c>
      <c r="K60" s="257">
        <v>1540000</v>
      </c>
      <c r="L60" s="257">
        <v>1540000</v>
      </c>
      <c r="M60" s="257">
        <v>1540000</v>
      </c>
      <c r="N60" s="257">
        <v>1540000</v>
      </c>
      <c r="O60" s="257">
        <v>1540000</v>
      </c>
      <c r="P60" s="257">
        <v>1540000</v>
      </c>
      <c r="Q60" s="257">
        <v>1540000</v>
      </c>
      <c r="R60" s="257">
        <v>1540000</v>
      </c>
      <c r="S60" s="291">
        <f t="shared" si="0"/>
        <v>18480000</v>
      </c>
      <c r="T60" s="292">
        <f t="shared" si="1"/>
        <v>1540000</v>
      </c>
      <c r="U60" s="293">
        <f t="shared" si="5"/>
        <v>20020000</v>
      </c>
      <c r="V60" s="284"/>
      <c r="W60" s="285"/>
    </row>
    <row r="61" spans="1:25" s="286" customFormat="1" ht="21.95" customHeight="1" x14ac:dyDescent="0.25">
      <c r="A61" s="354">
        <v>36</v>
      </c>
      <c r="B61" s="371"/>
      <c r="C61" s="303">
        <v>5798677</v>
      </c>
      <c r="D61" s="305" t="s">
        <v>365</v>
      </c>
      <c r="E61" s="7">
        <v>111</v>
      </c>
      <c r="F61" s="311" t="s">
        <v>18</v>
      </c>
      <c r="G61" s="257">
        <v>1350000</v>
      </c>
      <c r="H61" s="257">
        <v>1350000</v>
      </c>
      <c r="I61" s="257">
        <v>1350000</v>
      </c>
      <c r="J61" s="257">
        <v>1350000</v>
      </c>
      <c r="K61" s="257">
        <v>1350000</v>
      </c>
      <c r="L61" s="257">
        <v>1350000</v>
      </c>
      <c r="M61" s="257">
        <v>1350000</v>
      </c>
      <c r="N61" s="257">
        <v>1350000</v>
      </c>
      <c r="O61" s="257">
        <v>1350000</v>
      </c>
      <c r="P61" s="257">
        <v>1350000</v>
      </c>
      <c r="Q61" s="257">
        <v>1350000</v>
      </c>
      <c r="R61" s="257">
        <v>1350000</v>
      </c>
      <c r="S61" s="258">
        <f t="shared" si="0"/>
        <v>16200000</v>
      </c>
      <c r="T61" s="259">
        <f t="shared" si="1"/>
        <v>1350000</v>
      </c>
      <c r="U61" s="293">
        <f t="shared" si="5"/>
        <v>17550000</v>
      </c>
      <c r="V61" s="284"/>
      <c r="W61" s="285"/>
    </row>
    <row r="62" spans="1:25" s="262" customFormat="1" ht="23.25" customHeight="1" x14ac:dyDescent="0.25">
      <c r="A62" s="354">
        <v>37</v>
      </c>
      <c r="B62" s="367"/>
      <c r="C62" s="336">
        <v>733019</v>
      </c>
      <c r="D62" s="319" t="s">
        <v>455</v>
      </c>
      <c r="E62" s="7">
        <v>111</v>
      </c>
      <c r="F62" s="312" t="s">
        <v>18</v>
      </c>
      <c r="G62" s="257">
        <v>3900000</v>
      </c>
      <c r="H62" s="257">
        <v>3900000</v>
      </c>
      <c r="I62" s="257">
        <v>3900000</v>
      </c>
      <c r="J62" s="257">
        <v>3900000</v>
      </c>
      <c r="K62" s="257">
        <v>3900000</v>
      </c>
      <c r="L62" s="257">
        <v>3900000</v>
      </c>
      <c r="M62" s="257">
        <v>3900000</v>
      </c>
      <c r="N62" s="257"/>
      <c r="O62" s="257"/>
      <c r="P62" s="257"/>
      <c r="Q62" s="257"/>
      <c r="R62" s="257"/>
      <c r="S62" s="258">
        <f t="shared" si="0"/>
        <v>27300000</v>
      </c>
      <c r="T62" s="259">
        <f t="shared" si="1"/>
        <v>2275000</v>
      </c>
      <c r="U62" s="369">
        <f>SUM(S62:T62)</f>
        <v>29575000</v>
      </c>
      <c r="V62" s="260"/>
      <c r="W62" s="261"/>
    </row>
    <row r="63" spans="1:25" s="262" customFormat="1" ht="23.25" customHeight="1" x14ac:dyDescent="0.25">
      <c r="A63" s="354">
        <v>38</v>
      </c>
      <c r="B63" s="307"/>
      <c r="C63" s="336">
        <v>5278952</v>
      </c>
      <c r="D63" s="319" t="s">
        <v>378</v>
      </c>
      <c r="E63" s="7">
        <v>111</v>
      </c>
      <c r="F63" s="312" t="s">
        <v>18</v>
      </c>
      <c r="G63" s="257">
        <v>1200000</v>
      </c>
      <c r="H63" s="257">
        <v>1200000</v>
      </c>
      <c r="I63" s="257">
        <v>1200000</v>
      </c>
      <c r="J63" s="257">
        <v>1200000</v>
      </c>
      <c r="K63" s="257">
        <v>1200000</v>
      </c>
      <c r="L63" s="257">
        <v>1200000</v>
      </c>
      <c r="M63" s="257">
        <v>1200000</v>
      </c>
      <c r="N63" s="257">
        <v>1200000</v>
      </c>
      <c r="O63" s="257">
        <v>1200000</v>
      </c>
      <c r="P63" s="257">
        <v>1500000</v>
      </c>
      <c r="Q63" s="257">
        <v>1500000</v>
      </c>
      <c r="R63" s="257">
        <v>1500000</v>
      </c>
      <c r="S63" s="258"/>
      <c r="T63" s="259"/>
      <c r="U63" s="308"/>
      <c r="V63" s="260"/>
      <c r="W63" s="261"/>
    </row>
    <row r="64" spans="1:25" s="262" customFormat="1" ht="23.25" customHeight="1" x14ac:dyDescent="0.25">
      <c r="A64" s="354">
        <v>39</v>
      </c>
      <c r="B64" s="268"/>
      <c r="C64" s="335">
        <v>5975647</v>
      </c>
      <c r="D64" s="319" t="s">
        <v>341</v>
      </c>
      <c r="E64" s="7">
        <v>111</v>
      </c>
      <c r="F64" s="311" t="s">
        <v>18</v>
      </c>
      <c r="G64" s="257">
        <v>1000000</v>
      </c>
      <c r="H64" s="257">
        <v>1000000</v>
      </c>
      <c r="I64" s="257">
        <v>1000000</v>
      </c>
      <c r="J64" s="257">
        <v>1000000</v>
      </c>
      <c r="K64" s="257">
        <v>1000000</v>
      </c>
      <c r="L64" s="257">
        <v>1000000</v>
      </c>
      <c r="M64" s="257">
        <v>1000000</v>
      </c>
      <c r="N64" s="257">
        <v>1000000</v>
      </c>
      <c r="O64" s="257">
        <v>1000000</v>
      </c>
      <c r="P64" s="257">
        <v>1400000</v>
      </c>
      <c r="Q64" s="257">
        <v>1400000</v>
      </c>
      <c r="R64" s="257">
        <v>1400000</v>
      </c>
      <c r="S64" s="258">
        <f t="shared" si="0"/>
        <v>13200000</v>
      </c>
      <c r="T64" s="259">
        <f t="shared" si="1"/>
        <v>1100000</v>
      </c>
      <c r="U64" s="274">
        <f>SUM(S64:T64)</f>
        <v>14300000</v>
      </c>
      <c r="V64" s="260"/>
      <c r="W64" s="261"/>
    </row>
    <row r="65" spans="1:23" s="262" customFormat="1" ht="23.25" customHeight="1" x14ac:dyDescent="0.25">
      <c r="A65" s="354">
        <v>40</v>
      </c>
      <c r="B65" s="277"/>
      <c r="C65" s="335">
        <v>4047847</v>
      </c>
      <c r="D65" s="319" t="s">
        <v>50</v>
      </c>
      <c r="E65" s="7">
        <v>111</v>
      </c>
      <c r="F65" s="311" t="s">
        <v>18</v>
      </c>
      <c r="G65" s="257">
        <v>1100000</v>
      </c>
      <c r="H65" s="257">
        <v>1100000</v>
      </c>
      <c r="I65" s="257">
        <v>1100000</v>
      </c>
      <c r="J65" s="257">
        <v>1100000</v>
      </c>
      <c r="K65" s="257">
        <v>1100000</v>
      </c>
      <c r="L65" s="257">
        <v>1100000</v>
      </c>
      <c r="M65" s="257">
        <v>1100000</v>
      </c>
      <c r="N65" s="257">
        <v>1100000</v>
      </c>
      <c r="O65" s="257">
        <v>1100000</v>
      </c>
      <c r="P65" s="257">
        <v>1100000</v>
      </c>
      <c r="Q65" s="257">
        <v>1100000</v>
      </c>
      <c r="R65" s="257">
        <v>1100000</v>
      </c>
      <c r="S65" s="258">
        <f t="shared" si="0"/>
        <v>13200000</v>
      </c>
      <c r="T65" s="259">
        <f t="shared" si="1"/>
        <v>1100000</v>
      </c>
      <c r="U65" s="274">
        <f t="shared" ref="U65:U117" si="6">SUM(S65:T65)</f>
        <v>14300000</v>
      </c>
      <c r="V65" s="260"/>
      <c r="W65" s="261"/>
    </row>
    <row r="66" spans="1:23" s="262" customFormat="1" ht="23.25" customHeight="1" x14ac:dyDescent="0.25">
      <c r="A66" s="354">
        <v>41</v>
      </c>
      <c r="B66" s="277"/>
      <c r="C66" s="335">
        <v>1296422</v>
      </c>
      <c r="D66" s="319" t="s">
        <v>345</v>
      </c>
      <c r="E66" s="7">
        <v>111</v>
      </c>
      <c r="F66" s="311" t="s">
        <v>18</v>
      </c>
      <c r="G66" s="257">
        <v>1000000</v>
      </c>
      <c r="H66" s="257">
        <v>1000000</v>
      </c>
      <c r="I66" s="257">
        <v>1000000</v>
      </c>
      <c r="J66" s="257">
        <v>1000000</v>
      </c>
      <c r="K66" s="257">
        <v>1000000</v>
      </c>
      <c r="L66" s="257">
        <v>1000000</v>
      </c>
      <c r="M66" s="257">
        <v>1000000</v>
      </c>
      <c r="N66" s="257">
        <v>1000000</v>
      </c>
      <c r="O66" s="257">
        <v>1000000</v>
      </c>
      <c r="P66" s="257">
        <v>1000000</v>
      </c>
      <c r="Q66" s="257">
        <v>1000000</v>
      </c>
      <c r="R66" s="257">
        <v>1000000</v>
      </c>
      <c r="S66" s="258">
        <f t="shared" si="0"/>
        <v>12000000</v>
      </c>
      <c r="T66" s="259">
        <f t="shared" si="1"/>
        <v>1000000</v>
      </c>
      <c r="U66" s="274">
        <f t="shared" si="6"/>
        <v>13000000</v>
      </c>
      <c r="V66" s="260"/>
      <c r="W66" s="261"/>
    </row>
    <row r="67" spans="1:23" s="262" customFormat="1" ht="23.25" customHeight="1" x14ac:dyDescent="0.25">
      <c r="A67" s="354">
        <v>42</v>
      </c>
      <c r="B67" s="277"/>
      <c r="C67" s="335">
        <v>5879470</v>
      </c>
      <c r="D67" s="319" t="s">
        <v>344</v>
      </c>
      <c r="E67" s="7">
        <v>111</v>
      </c>
      <c r="F67" s="311" t="s">
        <v>18</v>
      </c>
      <c r="G67" s="257">
        <v>1000000</v>
      </c>
      <c r="H67" s="257">
        <v>1000000</v>
      </c>
      <c r="I67" s="257">
        <v>1000000</v>
      </c>
      <c r="J67" s="257">
        <v>1000000</v>
      </c>
      <c r="K67" s="257">
        <v>1000000</v>
      </c>
      <c r="L67" s="257">
        <v>1000000</v>
      </c>
      <c r="M67" s="257">
        <v>1000000</v>
      </c>
      <c r="N67" s="257">
        <v>1000000</v>
      </c>
      <c r="O67" s="257">
        <v>1000000</v>
      </c>
      <c r="P67" s="257">
        <v>1500000</v>
      </c>
      <c r="Q67" s="257">
        <v>1500000</v>
      </c>
      <c r="R67" s="257">
        <v>1500000</v>
      </c>
      <c r="S67" s="258">
        <f t="shared" si="0"/>
        <v>13500000</v>
      </c>
      <c r="T67" s="259">
        <f t="shared" si="1"/>
        <v>1125000</v>
      </c>
      <c r="U67" s="274">
        <f t="shared" si="6"/>
        <v>14625000</v>
      </c>
      <c r="V67" s="260"/>
      <c r="W67" s="261"/>
    </row>
    <row r="68" spans="1:23" s="262" customFormat="1" ht="23.25" customHeight="1" x14ac:dyDescent="0.25">
      <c r="A68" s="354">
        <v>43</v>
      </c>
      <c r="B68" s="277"/>
      <c r="C68" s="335">
        <v>5839447</v>
      </c>
      <c r="D68" s="319" t="s">
        <v>60</v>
      </c>
      <c r="E68" s="7">
        <v>111</v>
      </c>
      <c r="F68" s="311" t="s">
        <v>18</v>
      </c>
      <c r="G68" s="257">
        <v>1000000</v>
      </c>
      <c r="H68" s="257">
        <v>1000000</v>
      </c>
      <c r="I68" s="257">
        <v>1000000</v>
      </c>
      <c r="J68" s="257">
        <v>1000000</v>
      </c>
      <c r="K68" s="257">
        <v>1000000</v>
      </c>
      <c r="L68" s="257">
        <v>1000000</v>
      </c>
      <c r="M68" s="257">
        <v>1000000</v>
      </c>
      <c r="N68" s="257">
        <v>1000000</v>
      </c>
      <c r="O68" s="257">
        <v>1000000</v>
      </c>
      <c r="P68" s="257">
        <v>1000000</v>
      </c>
      <c r="Q68" s="257">
        <v>1000000</v>
      </c>
      <c r="R68" s="257">
        <v>1000000</v>
      </c>
      <c r="S68" s="258">
        <f t="shared" si="0"/>
        <v>12000000</v>
      </c>
      <c r="T68" s="259">
        <f t="shared" si="1"/>
        <v>1000000</v>
      </c>
      <c r="U68" s="274">
        <f t="shared" si="6"/>
        <v>13000000</v>
      </c>
      <c r="V68" s="260"/>
      <c r="W68" s="261"/>
    </row>
    <row r="69" spans="1:23" s="262" customFormat="1" ht="23.25" customHeight="1" x14ac:dyDescent="0.25">
      <c r="A69" s="354">
        <v>44</v>
      </c>
      <c r="B69" s="277"/>
      <c r="C69" s="335">
        <v>5157898</v>
      </c>
      <c r="D69" s="319" t="s">
        <v>342</v>
      </c>
      <c r="E69" s="7">
        <v>111</v>
      </c>
      <c r="F69" s="311" t="s">
        <v>18</v>
      </c>
      <c r="G69" s="257">
        <v>1300000</v>
      </c>
      <c r="H69" s="257">
        <v>1300000</v>
      </c>
      <c r="I69" s="257">
        <v>1300000</v>
      </c>
      <c r="J69" s="257">
        <v>1300000</v>
      </c>
      <c r="K69" s="257">
        <v>1300000</v>
      </c>
      <c r="L69" s="257">
        <v>1300000</v>
      </c>
      <c r="M69" s="257">
        <v>1300000</v>
      </c>
      <c r="N69" s="257">
        <v>1300000</v>
      </c>
      <c r="O69" s="257">
        <v>1300000</v>
      </c>
      <c r="P69" s="257">
        <v>1300000</v>
      </c>
      <c r="Q69" s="257">
        <v>1300000</v>
      </c>
      <c r="R69" s="257">
        <v>1300000</v>
      </c>
      <c r="S69" s="258">
        <f t="shared" si="0"/>
        <v>15600000</v>
      </c>
      <c r="T69" s="259">
        <f t="shared" si="1"/>
        <v>1300000</v>
      </c>
      <c r="U69" s="274">
        <f t="shared" si="6"/>
        <v>16900000</v>
      </c>
      <c r="V69" s="260"/>
      <c r="W69" s="261"/>
    </row>
    <row r="70" spans="1:23" s="262" customFormat="1" ht="23.25" customHeight="1" x14ac:dyDescent="0.25">
      <c r="A70" s="354">
        <v>45</v>
      </c>
      <c r="B70" s="277"/>
      <c r="C70" s="335">
        <v>1855817</v>
      </c>
      <c r="D70" s="319" t="s">
        <v>379</v>
      </c>
      <c r="E70" s="7">
        <v>111</v>
      </c>
      <c r="F70" s="311" t="s">
        <v>18</v>
      </c>
      <c r="G70" s="257">
        <v>1200000</v>
      </c>
      <c r="H70" s="257">
        <v>1200000</v>
      </c>
      <c r="I70" s="257">
        <v>1200000</v>
      </c>
      <c r="J70" s="257">
        <v>1200000</v>
      </c>
      <c r="K70" s="257">
        <v>1200000</v>
      </c>
      <c r="L70" s="257">
        <v>1200000</v>
      </c>
      <c r="M70" s="257">
        <v>1200000</v>
      </c>
      <c r="N70" s="257">
        <v>1200000</v>
      </c>
      <c r="O70" s="257">
        <v>1200000</v>
      </c>
      <c r="P70" s="257">
        <v>1800000</v>
      </c>
      <c r="Q70" s="257">
        <v>1800000</v>
      </c>
      <c r="R70" s="257">
        <v>1800000</v>
      </c>
      <c r="S70" s="258">
        <f t="shared" si="0"/>
        <v>16200000</v>
      </c>
      <c r="T70" s="259">
        <f t="shared" si="1"/>
        <v>1350000</v>
      </c>
      <c r="U70" s="274">
        <f t="shared" si="6"/>
        <v>17550000</v>
      </c>
      <c r="V70" s="260"/>
      <c r="W70" s="261"/>
    </row>
    <row r="71" spans="1:23" s="262" customFormat="1" ht="23.25" customHeight="1" x14ac:dyDescent="0.25">
      <c r="A71" s="354">
        <v>46</v>
      </c>
      <c r="B71" s="277"/>
      <c r="C71" s="335">
        <v>2251391</v>
      </c>
      <c r="D71" s="319" t="s">
        <v>101</v>
      </c>
      <c r="E71" s="7">
        <v>111</v>
      </c>
      <c r="F71" s="311" t="s">
        <v>18</v>
      </c>
      <c r="G71" s="257">
        <v>1000000</v>
      </c>
      <c r="H71" s="257">
        <v>1000000</v>
      </c>
      <c r="I71" s="257">
        <v>1000000</v>
      </c>
      <c r="J71" s="257">
        <v>1000000</v>
      </c>
      <c r="K71" s="257">
        <v>1000000</v>
      </c>
      <c r="L71" s="257">
        <v>1000000</v>
      </c>
      <c r="M71" s="257">
        <v>1000000</v>
      </c>
      <c r="N71" s="257">
        <v>1000000</v>
      </c>
      <c r="O71" s="257">
        <v>1000000</v>
      </c>
      <c r="P71" s="257">
        <v>1000000</v>
      </c>
      <c r="Q71" s="257">
        <v>1000000</v>
      </c>
      <c r="R71" s="257">
        <v>1000000</v>
      </c>
      <c r="S71" s="258">
        <f t="shared" si="0"/>
        <v>12000000</v>
      </c>
      <c r="T71" s="259">
        <f t="shared" si="1"/>
        <v>1000000</v>
      </c>
      <c r="U71" s="274">
        <f t="shared" si="6"/>
        <v>13000000</v>
      </c>
      <c r="V71" s="260"/>
      <c r="W71" s="261"/>
    </row>
    <row r="72" spans="1:23" s="262" customFormat="1" ht="23.25" customHeight="1" x14ac:dyDescent="0.25">
      <c r="A72" s="354">
        <v>47</v>
      </c>
      <c r="B72" s="268"/>
      <c r="C72" s="335">
        <v>4854405</v>
      </c>
      <c r="D72" s="319" t="s">
        <v>53</v>
      </c>
      <c r="E72" s="7">
        <v>111</v>
      </c>
      <c r="F72" s="311" t="s">
        <v>18</v>
      </c>
      <c r="G72" s="257">
        <v>1100000</v>
      </c>
      <c r="H72" s="257">
        <v>1100000</v>
      </c>
      <c r="I72" s="257">
        <v>1100000</v>
      </c>
      <c r="J72" s="257">
        <v>1100000</v>
      </c>
      <c r="K72" s="257">
        <v>1100000</v>
      </c>
      <c r="L72" s="257">
        <v>1100000</v>
      </c>
      <c r="M72" s="257">
        <v>1100000</v>
      </c>
      <c r="N72" s="257">
        <v>1100000</v>
      </c>
      <c r="O72" s="257">
        <v>1100000</v>
      </c>
      <c r="P72" s="257">
        <v>1100000</v>
      </c>
      <c r="Q72" s="257">
        <v>1100000</v>
      </c>
      <c r="R72" s="257">
        <v>1100000</v>
      </c>
      <c r="S72" s="258">
        <f t="shared" si="0"/>
        <v>13200000</v>
      </c>
      <c r="T72" s="259">
        <f t="shared" si="1"/>
        <v>1100000</v>
      </c>
      <c r="U72" s="274">
        <f t="shared" si="6"/>
        <v>14300000</v>
      </c>
      <c r="V72" s="260"/>
      <c r="W72" s="261"/>
    </row>
    <row r="73" spans="1:23" s="262" customFormat="1" ht="23.25" customHeight="1" x14ac:dyDescent="0.25">
      <c r="A73" s="354">
        <v>48</v>
      </c>
      <c r="B73" s="277"/>
      <c r="C73" s="335">
        <v>2350924</v>
      </c>
      <c r="D73" s="319" t="s">
        <v>71</v>
      </c>
      <c r="E73" s="7">
        <v>111</v>
      </c>
      <c r="F73" s="311" t="s">
        <v>18</v>
      </c>
      <c r="G73" s="257">
        <v>1300000</v>
      </c>
      <c r="H73" s="257">
        <v>1300000</v>
      </c>
      <c r="I73" s="257">
        <v>1300000</v>
      </c>
      <c r="J73" s="257">
        <v>1300000</v>
      </c>
      <c r="K73" s="257">
        <v>1300000</v>
      </c>
      <c r="L73" s="257">
        <v>1300000</v>
      </c>
      <c r="M73" s="257">
        <v>1300000</v>
      </c>
      <c r="N73" s="257">
        <v>1300000</v>
      </c>
      <c r="O73" s="257">
        <v>1300000</v>
      </c>
      <c r="P73" s="257">
        <v>1300000</v>
      </c>
      <c r="Q73" s="257">
        <v>1300000</v>
      </c>
      <c r="R73" s="257">
        <v>1300000</v>
      </c>
      <c r="S73" s="258">
        <f t="shared" si="0"/>
        <v>15600000</v>
      </c>
      <c r="T73" s="259">
        <f t="shared" si="1"/>
        <v>1300000</v>
      </c>
      <c r="U73" s="274">
        <f t="shared" si="6"/>
        <v>16900000</v>
      </c>
      <c r="V73" s="260"/>
      <c r="W73" s="261"/>
    </row>
    <row r="74" spans="1:23" s="262" customFormat="1" ht="23.25" customHeight="1" x14ac:dyDescent="0.25">
      <c r="A74" s="354">
        <v>49</v>
      </c>
      <c r="B74" s="277"/>
      <c r="C74" s="335">
        <v>4342942</v>
      </c>
      <c r="D74" s="319" t="s">
        <v>51</v>
      </c>
      <c r="E74" s="7">
        <v>111</v>
      </c>
      <c r="F74" s="311" t="s">
        <v>18</v>
      </c>
      <c r="G74" s="257">
        <v>1000000</v>
      </c>
      <c r="H74" s="257">
        <v>1000000</v>
      </c>
      <c r="I74" s="257">
        <v>1000000</v>
      </c>
      <c r="J74" s="257">
        <v>1000000</v>
      </c>
      <c r="K74" s="257">
        <v>1000000</v>
      </c>
      <c r="L74" s="257">
        <v>1000000</v>
      </c>
      <c r="M74" s="257">
        <v>1000000</v>
      </c>
      <c r="N74" s="257">
        <v>1000000</v>
      </c>
      <c r="O74" s="257">
        <v>1000000</v>
      </c>
      <c r="P74" s="257">
        <v>1000000</v>
      </c>
      <c r="Q74" s="257">
        <v>1000000</v>
      </c>
      <c r="R74" s="257">
        <v>1000000</v>
      </c>
      <c r="S74" s="258">
        <f t="shared" si="0"/>
        <v>12000000</v>
      </c>
      <c r="T74" s="259">
        <f t="shared" si="1"/>
        <v>1000000</v>
      </c>
      <c r="U74" s="274">
        <f t="shared" si="6"/>
        <v>13000000</v>
      </c>
      <c r="V74" s="260"/>
      <c r="W74" s="261"/>
    </row>
    <row r="75" spans="1:23" s="262" customFormat="1" ht="23.25" customHeight="1" x14ac:dyDescent="0.25">
      <c r="A75" s="354">
        <v>50</v>
      </c>
      <c r="B75" s="268"/>
      <c r="C75" s="335">
        <v>2338413</v>
      </c>
      <c r="D75" s="319" t="s">
        <v>79</v>
      </c>
      <c r="E75" s="7">
        <v>111</v>
      </c>
      <c r="F75" s="311" t="s">
        <v>18</v>
      </c>
      <c r="G75" s="257">
        <v>1000000</v>
      </c>
      <c r="H75" s="257">
        <v>1000000</v>
      </c>
      <c r="I75" s="257">
        <v>1000000</v>
      </c>
      <c r="J75" s="257">
        <v>1000000</v>
      </c>
      <c r="K75" s="257">
        <v>1000000</v>
      </c>
      <c r="L75" s="257">
        <v>1000000</v>
      </c>
      <c r="M75" s="257">
        <v>1000000</v>
      </c>
      <c r="N75" s="257">
        <v>1000000</v>
      </c>
      <c r="O75" s="257">
        <v>1000000</v>
      </c>
      <c r="P75" s="257">
        <v>1000000</v>
      </c>
      <c r="Q75" s="257">
        <v>1000000</v>
      </c>
      <c r="R75" s="257">
        <v>1000000</v>
      </c>
      <c r="S75" s="258">
        <f t="shared" si="0"/>
        <v>12000000</v>
      </c>
      <c r="T75" s="259">
        <f t="shared" si="1"/>
        <v>1000000</v>
      </c>
      <c r="U75" s="274">
        <f t="shared" si="6"/>
        <v>13000000</v>
      </c>
      <c r="V75" s="260"/>
      <c r="W75" s="261"/>
    </row>
    <row r="76" spans="1:23" s="262" customFormat="1" ht="23.25" customHeight="1" x14ac:dyDescent="0.25">
      <c r="A76" s="354">
        <v>51</v>
      </c>
      <c r="B76" s="277"/>
      <c r="C76" s="335">
        <v>1825838</v>
      </c>
      <c r="D76" s="319" t="s">
        <v>52</v>
      </c>
      <c r="E76" s="7">
        <v>111</v>
      </c>
      <c r="F76" s="311" t="s">
        <v>18</v>
      </c>
      <c r="G76" s="257">
        <v>1000000</v>
      </c>
      <c r="H76" s="257">
        <v>1000000</v>
      </c>
      <c r="I76" s="257">
        <v>1000000</v>
      </c>
      <c r="J76" s="257">
        <v>1000000</v>
      </c>
      <c r="K76" s="257">
        <v>1000000</v>
      </c>
      <c r="L76" s="257">
        <v>1000000</v>
      </c>
      <c r="M76" s="257">
        <v>1000000</v>
      </c>
      <c r="N76" s="257">
        <v>1000000</v>
      </c>
      <c r="O76" s="257">
        <v>1000000</v>
      </c>
      <c r="P76" s="257">
        <v>1000000</v>
      </c>
      <c r="Q76" s="257">
        <v>1000000</v>
      </c>
      <c r="R76" s="257">
        <v>1000000</v>
      </c>
      <c r="S76" s="266">
        <f t="shared" si="0"/>
        <v>12000000</v>
      </c>
      <c r="T76" s="259">
        <f t="shared" si="1"/>
        <v>1000000</v>
      </c>
      <c r="U76" s="274">
        <f t="shared" si="6"/>
        <v>13000000</v>
      </c>
      <c r="V76" s="260"/>
      <c r="W76" s="261"/>
    </row>
    <row r="77" spans="1:23" s="262" customFormat="1" ht="23.25" customHeight="1" x14ac:dyDescent="0.25">
      <c r="A77" s="354">
        <v>52</v>
      </c>
      <c r="B77" s="268"/>
      <c r="C77" s="335">
        <v>894956</v>
      </c>
      <c r="D77" s="319" t="s">
        <v>78</v>
      </c>
      <c r="E77" s="7">
        <v>111</v>
      </c>
      <c r="F77" s="311" t="s">
        <v>18</v>
      </c>
      <c r="G77" s="257">
        <v>1000000</v>
      </c>
      <c r="H77" s="257">
        <v>1000000</v>
      </c>
      <c r="I77" s="257">
        <v>1000000</v>
      </c>
      <c r="J77" s="257">
        <v>1000000</v>
      </c>
      <c r="K77" s="257">
        <v>1000000</v>
      </c>
      <c r="L77" s="257">
        <v>1000000</v>
      </c>
      <c r="M77" s="257">
        <v>1000000</v>
      </c>
      <c r="N77" s="257">
        <v>1000000</v>
      </c>
      <c r="O77" s="257">
        <v>1000000</v>
      </c>
      <c r="P77" s="257">
        <v>1000000</v>
      </c>
      <c r="Q77" s="257">
        <v>1000000</v>
      </c>
      <c r="R77" s="257">
        <v>1000000</v>
      </c>
      <c r="S77" s="258">
        <f t="shared" si="0"/>
        <v>12000000</v>
      </c>
      <c r="T77" s="259">
        <f t="shared" si="1"/>
        <v>1000000</v>
      </c>
      <c r="U77" s="274">
        <f t="shared" si="6"/>
        <v>13000000</v>
      </c>
      <c r="V77" s="260"/>
      <c r="W77" s="261"/>
    </row>
    <row r="78" spans="1:23" s="262" customFormat="1" ht="23.25" customHeight="1" x14ac:dyDescent="0.25">
      <c r="A78" s="354">
        <v>53</v>
      </c>
      <c r="B78" s="277"/>
      <c r="C78" s="335">
        <v>1009762</v>
      </c>
      <c r="D78" s="319" t="s">
        <v>75</v>
      </c>
      <c r="E78" s="7">
        <v>111</v>
      </c>
      <c r="F78" s="311" t="s">
        <v>18</v>
      </c>
      <c r="G78" s="257">
        <v>1000000</v>
      </c>
      <c r="H78" s="257">
        <v>1000000</v>
      </c>
      <c r="I78" s="257">
        <v>1000000</v>
      </c>
      <c r="J78" s="257">
        <v>1000000</v>
      </c>
      <c r="K78" s="257">
        <v>1000000</v>
      </c>
      <c r="L78" s="257">
        <v>1000000</v>
      </c>
      <c r="M78" s="257">
        <v>1000000</v>
      </c>
      <c r="N78" s="257">
        <v>1000000</v>
      </c>
      <c r="O78" s="257">
        <v>1000000</v>
      </c>
      <c r="P78" s="257">
        <v>1000000</v>
      </c>
      <c r="Q78" s="257">
        <v>1000000</v>
      </c>
      <c r="R78" s="257">
        <v>1000000</v>
      </c>
      <c r="S78" s="258">
        <f t="shared" si="0"/>
        <v>12000000</v>
      </c>
      <c r="T78" s="259">
        <f t="shared" si="1"/>
        <v>1000000</v>
      </c>
      <c r="U78" s="274">
        <f t="shared" si="6"/>
        <v>13000000</v>
      </c>
      <c r="V78" s="260"/>
      <c r="W78" s="261"/>
    </row>
    <row r="79" spans="1:23" s="262" customFormat="1" ht="23.25" customHeight="1" x14ac:dyDescent="0.25">
      <c r="A79" s="354">
        <v>54</v>
      </c>
      <c r="B79" s="268"/>
      <c r="C79" s="335">
        <v>4539928</v>
      </c>
      <c r="D79" s="319" t="s">
        <v>70</v>
      </c>
      <c r="E79" s="7">
        <v>111</v>
      </c>
      <c r="F79" s="311" t="s">
        <v>18</v>
      </c>
      <c r="G79" s="257">
        <v>1100000</v>
      </c>
      <c r="H79" s="257">
        <v>1100000</v>
      </c>
      <c r="I79" s="257">
        <v>1100000</v>
      </c>
      <c r="J79" s="257">
        <v>1100000</v>
      </c>
      <c r="K79" s="257">
        <v>1100000</v>
      </c>
      <c r="L79" s="257">
        <v>1100000</v>
      </c>
      <c r="M79" s="257">
        <v>1100000</v>
      </c>
      <c r="N79" s="257">
        <v>1100000</v>
      </c>
      <c r="O79" s="257">
        <v>1100000</v>
      </c>
      <c r="P79" s="257">
        <v>1100000</v>
      </c>
      <c r="Q79" s="257">
        <v>1100000</v>
      </c>
      <c r="R79" s="257">
        <v>1100000</v>
      </c>
      <c r="S79" s="258">
        <f t="shared" si="0"/>
        <v>13200000</v>
      </c>
      <c r="T79" s="259">
        <f t="shared" si="1"/>
        <v>1100000</v>
      </c>
      <c r="U79" s="274">
        <f t="shared" si="6"/>
        <v>14300000</v>
      </c>
      <c r="V79" s="260"/>
      <c r="W79" s="261"/>
    </row>
    <row r="80" spans="1:23" s="262" customFormat="1" ht="23.25" customHeight="1" x14ac:dyDescent="0.25">
      <c r="A80" s="354">
        <v>55</v>
      </c>
      <c r="B80" s="277"/>
      <c r="C80" s="335">
        <v>4046583</v>
      </c>
      <c r="D80" s="319" t="s">
        <v>380</v>
      </c>
      <c r="E80" s="7">
        <v>111</v>
      </c>
      <c r="F80" s="311" t="s">
        <v>18</v>
      </c>
      <c r="G80" s="257">
        <v>1100000</v>
      </c>
      <c r="H80" s="257">
        <v>1100000</v>
      </c>
      <c r="I80" s="257">
        <v>1100000</v>
      </c>
      <c r="J80" s="257">
        <v>1100000</v>
      </c>
      <c r="K80" s="257">
        <v>1100000</v>
      </c>
      <c r="L80" s="257">
        <v>1100000</v>
      </c>
      <c r="M80" s="257">
        <v>1100000</v>
      </c>
      <c r="N80" s="257">
        <v>1100000</v>
      </c>
      <c r="O80" s="257">
        <v>1100000</v>
      </c>
      <c r="P80" s="257">
        <v>1100000</v>
      </c>
      <c r="Q80" s="257">
        <v>1100000</v>
      </c>
      <c r="R80" s="257">
        <v>1100000</v>
      </c>
      <c r="S80" s="258">
        <f t="shared" si="0"/>
        <v>13200000</v>
      </c>
      <c r="T80" s="259">
        <f t="shared" si="1"/>
        <v>1100000</v>
      </c>
      <c r="U80" s="274">
        <f t="shared" si="6"/>
        <v>14300000</v>
      </c>
      <c r="V80" s="260"/>
      <c r="W80" s="261"/>
    </row>
    <row r="81" spans="1:23" s="262" customFormat="1" ht="23.25" customHeight="1" x14ac:dyDescent="0.25">
      <c r="A81" s="354">
        <v>56</v>
      </c>
      <c r="B81" s="277"/>
      <c r="C81" s="335">
        <v>5289400</v>
      </c>
      <c r="D81" s="319" t="s">
        <v>381</v>
      </c>
      <c r="E81" s="7">
        <v>111</v>
      </c>
      <c r="F81" s="311" t="s">
        <v>18</v>
      </c>
      <c r="G81" s="257">
        <v>1400000</v>
      </c>
      <c r="H81" s="257">
        <v>1400000</v>
      </c>
      <c r="I81" s="257">
        <v>1400000</v>
      </c>
      <c r="J81" s="257">
        <v>1400000</v>
      </c>
      <c r="K81" s="257">
        <v>1400000</v>
      </c>
      <c r="L81" s="257">
        <v>1400000</v>
      </c>
      <c r="M81" s="257">
        <v>1400000</v>
      </c>
      <c r="N81" s="257">
        <v>1400000</v>
      </c>
      <c r="O81" s="257">
        <v>1400000</v>
      </c>
      <c r="P81" s="257">
        <v>1400000</v>
      </c>
      <c r="Q81" s="257">
        <v>1400000</v>
      </c>
      <c r="R81" s="257">
        <v>1400000</v>
      </c>
      <c r="S81" s="258">
        <f t="shared" si="0"/>
        <v>16800000</v>
      </c>
      <c r="T81" s="259">
        <f t="shared" si="1"/>
        <v>1400000</v>
      </c>
      <c r="U81" s="274">
        <f t="shared" si="6"/>
        <v>18200000</v>
      </c>
      <c r="V81" s="260"/>
      <c r="W81" s="261"/>
    </row>
    <row r="82" spans="1:23" s="262" customFormat="1" ht="23.25" customHeight="1" x14ac:dyDescent="0.25">
      <c r="A82" s="354">
        <v>57</v>
      </c>
      <c r="B82" s="277"/>
      <c r="C82" s="335">
        <v>4630268</v>
      </c>
      <c r="D82" s="319" t="s">
        <v>382</v>
      </c>
      <c r="E82" s="7">
        <v>111</v>
      </c>
      <c r="F82" s="311" t="s">
        <v>18</v>
      </c>
      <c r="G82" s="257">
        <v>1800000</v>
      </c>
      <c r="H82" s="257">
        <v>1800000</v>
      </c>
      <c r="I82" s="257">
        <v>1800000</v>
      </c>
      <c r="J82" s="257">
        <v>1800000</v>
      </c>
      <c r="K82" s="257">
        <v>1800000</v>
      </c>
      <c r="L82" s="257">
        <v>1800000</v>
      </c>
      <c r="M82" s="257">
        <v>1800000</v>
      </c>
      <c r="N82" s="257">
        <v>1800000</v>
      </c>
      <c r="O82" s="257">
        <v>1800000</v>
      </c>
      <c r="P82" s="257">
        <v>2000000</v>
      </c>
      <c r="Q82" s="257">
        <v>2000000</v>
      </c>
      <c r="R82" s="257">
        <v>2000000</v>
      </c>
      <c r="S82" s="258">
        <f t="shared" si="0"/>
        <v>22200000</v>
      </c>
      <c r="T82" s="259">
        <f t="shared" si="1"/>
        <v>1850000</v>
      </c>
      <c r="U82" s="274">
        <f t="shared" si="6"/>
        <v>24050000</v>
      </c>
      <c r="V82" s="260"/>
      <c r="W82" s="261"/>
    </row>
    <row r="83" spans="1:23" s="262" customFormat="1" ht="23.25" customHeight="1" x14ac:dyDescent="0.25">
      <c r="A83" s="354">
        <v>58</v>
      </c>
      <c r="B83" s="268"/>
      <c r="C83" s="335">
        <v>2628746</v>
      </c>
      <c r="D83" s="319" t="s">
        <v>383</v>
      </c>
      <c r="E83" s="7">
        <v>111</v>
      </c>
      <c r="F83" s="311" t="s">
        <v>18</v>
      </c>
      <c r="G83" s="257">
        <v>1300000</v>
      </c>
      <c r="H83" s="257">
        <v>1300000</v>
      </c>
      <c r="I83" s="257">
        <v>1300000</v>
      </c>
      <c r="J83" s="257">
        <v>1300000</v>
      </c>
      <c r="K83" s="257">
        <v>1300000</v>
      </c>
      <c r="L83" s="257">
        <v>1300000</v>
      </c>
      <c r="M83" s="257">
        <v>1300000</v>
      </c>
      <c r="N83" s="257">
        <v>1300000</v>
      </c>
      <c r="O83" s="257">
        <v>1300000</v>
      </c>
      <c r="P83" s="257">
        <v>1300000</v>
      </c>
      <c r="Q83" s="257">
        <v>1300000</v>
      </c>
      <c r="R83" s="257">
        <v>1300000</v>
      </c>
      <c r="S83" s="258">
        <f t="shared" si="0"/>
        <v>15600000</v>
      </c>
      <c r="T83" s="259">
        <f t="shared" si="1"/>
        <v>1300000</v>
      </c>
      <c r="U83" s="274">
        <f t="shared" si="6"/>
        <v>16900000</v>
      </c>
      <c r="V83" s="260"/>
      <c r="W83" s="261"/>
    </row>
    <row r="84" spans="1:23" s="262" customFormat="1" ht="23.25" customHeight="1" x14ac:dyDescent="0.25">
      <c r="A84" s="354">
        <v>59</v>
      </c>
      <c r="B84" s="277"/>
      <c r="C84" s="335">
        <v>1248854</v>
      </c>
      <c r="D84" s="319" t="s">
        <v>81</v>
      </c>
      <c r="E84" s="7">
        <v>111</v>
      </c>
      <c r="F84" s="311" t="s">
        <v>18</v>
      </c>
      <c r="G84" s="257">
        <v>2300000</v>
      </c>
      <c r="H84" s="257">
        <v>2300000</v>
      </c>
      <c r="I84" s="257">
        <v>2300000</v>
      </c>
      <c r="J84" s="257">
        <v>2300000</v>
      </c>
      <c r="K84" s="257">
        <v>2300000</v>
      </c>
      <c r="L84" s="257">
        <v>2300000</v>
      </c>
      <c r="M84" s="257">
        <v>2300000</v>
      </c>
      <c r="N84" s="257">
        <v>2300000</v>
      </c>
      <c r="O84" s="257">
        <v>2300000</v>
      </c>
      <c r="P84" s="257">
        <v>2300000</v>
      </c>
      <c r="Q84" s="257">
        <v>2300000</v>
      </c>
      <c r="R84" s="257">
        <v>2300000</v>
      </c>
      <c r="S84" s="258">
        <f t="shared" si="0"/>
        <v>27600000</v>
      </c>
      <c r="T84" s="259">
        <f t="shared" si="1"/>
        <v>2300000</v>
      </c>
      <c r="U84" s="274">
        <f t="shared" si="6"/>
        <v>29900000</v>
      </c>
      <c r="V84" s="260"/>
      <c r="W84" s="261"/>
    </row>
    <row r="85" spans="1:23" s="262" customFormat="1" ht="23.25" customHeight="1" x14ac:dyDescent="0.25">
      <c r="A85" s="354">
        <v>60</v>
      </c>
      <c r="B85" s="277"/>
      <c r="C85" s="335">
        <v>4644430</v>
      </c>
      <c r="D85" s="319" t="s">
        <v>88</v>
      </c>
      <c r="E85" s="7">
        <v>111</v>
      </c>
      <c r="F85" s="311" t="s">
        <v>18</v>
      </c>
      <c r="G85" s="257">
        <v>1500000</v>
      </c>
      <c r="H85" s="257">
        <v>1500000</v>
      </c>
      <c r="I85" s="257">
        <v>1500000</v>
      </c>
      <c r="J85" s="257">
        <v>1500000</v>
      </c>
      <c r="K85" s="257">
        <v>1500000</v>
      </c>
      <c r="L85" s="257">
        <v>1500000</v>
      </c>
      <c r="M85" s="257">
        <v>1500000</v>
      </c>
      <c r="N85" s="257">
        <v>1500000</v>
      </c>
      <c r="O85" s="257">
        <v>1500000</v>
      </c>
      <c r="P85" s="257">
        <v>2000000</v>
      </c>
      <c r="Q85" s="257">
        <v>2000000</v>
      </c>
      <c r="R85" s="257">
        <v>2000000</v>
      </c>
      <c r="S85" s="258">
        <f t="shared" ref="S85:S167" si="7">SUM(G85:R85)</f>
        <v>19500000</v>
      </c>
      <c r="T85" s="259">
        <f t="shared" ref="T85:T167" si="8">S85/12</f>
        <v>1625000</v>
      </c>
      <c r="U85" s="274">
        <f t="shared" si="6"/>
        <v>21125000</v>
      </c>
      <c r="V85" s="260"/>
      <c r="W85" s="261"/>
    </row>
    <row r="86" spans="1:23" s="262" customFormat="1" ht="23.25" customHeight="1" x14ac:dyDescent="0.25">
      <c r="A86" s="354">
        <v>61</v>
      </c>
      <c r="B86" s="332"/>
      <c r="C86" s="336">
        <v>5107564</v>
      </c>
      <c r="D86" s="319" t="s">
        <v>97</v>
      </c>
      <c r="E86" s="7">
        <v>111</v>
      </c>
      <c r="F86" s="311" t="s">
        <v>18</v>
      </c>
      <c r="G86" s="257">
        <v>1400000</v>
      </c>
      <c r="H86" s="257">
        <v>1400000</v>
      </c>
      <c r="I86" s="257">
        <v>1800000</v>
      </c>
      <c r="J86" s="257">
        <v>1800000</v>
      </c>
      <c r="K86" s="257">
        <v>1800000</v>
      </c>
      <c r="L86" s="257">
        <v>1800000</v>
      </c>
      <c r="M86" s="257">
        <v>1800000</v>
      </c>
      <c r="N86" s="257">
        <v>1800000</v>
      </c>
      <c r="O86" s="257">
        <v>1800000</v>
      </c>
      <c r="P86" s="257">
        <v>2300000</v>
      </c>
      <c r="Q86" s="257">
        <v>2300000</v>
      </c>
      <c r="R86" s="257">
        <v>2300000</v>
      </c>
      <c r="S86" s="258">
        <f t="shared" si="7"/>
        <v>22300000</v>
      </c>
      <c r="T86" s="259">
        <f t="shared" si="8"/>
        <v>1858333.3333333333</v>
      </c>
      <c r="U86" s="329">
        <f t="shared" si="6"/>
        <v>24158333.333333332</v>
      </c>
      <c r="V86" s="260"/>
      <c r="W86" s="261"/>
    </row>
    <row r="87" spans="1:23" s="262" customFormat="1" ht="23.25" customHeight="1" x14ac:dyDescent="0.25">
      <c r="A87" s="354">
        <v>62</v>
      </c>
      <c r="B87" s="268"/>
      <c r="C87" s="335">
        <v>1244170</v>
      </c>
      <c r="D87" s="319" t="s">
        <v>84</v>
      </c>
      <c r="E87" s="7">
        <v>111</v>
      </c>
      <c r="F87" s="311" t="s">
        <v>18</v>
      </c>
      <c r="G87" s="257">
        <v>1300000</v>
      </c>
      <c r="H87" s="257">
        <v>1300000</v>
      </c>
      <c r="I87" s="257">
        <v>1300000</v>
      </c>
      <c r="J87" s="257">
        <v>1300000</v>
      </c>
      <c r="K87" s="257">
        <v>1300000</v>
      </c>
      <c r="L87" s="257">
        <v>1300000</v>
      </c>
      <c r="M87" s="257">
        <v>1300000</v>
      </c>
      <c r="N87" s="257">
        <v>1300000</v>
      </c>
      <c r="O87" s="257">
        <v>1300000</v>
      </c>
      <c r="P87" s="257">
        <v>1300000</v>
      </c>
      <c r="Q87" s="257">
        <v>1300000</v>
      </c>
      <c r="R87" s="257">
        <v>1300000</v>
      </c>
      <c r="S87" s="258">
        <f t="shared" si="7"/>
        <v>15600000</v>
      </c>
      <c r="T87" s="259">
        <f t="shared" si="8"/>
        <v>1300000</v>
      </c>
      <c r="U87" s="274">
        <f t="shared" si="6"/>
        <v>16900000</v>
      </c>
      <c r="V87" s="260"/>
      <c r="W87" s="261"/>
    </row>
    <row r="88" spans="1:23" s="262" customFormat="1" ht="23.25" customHeight="1" x14ac:dyDescent="0.25">
      <c r="A88" s="354">
        <v>63</v>
      </c>
      <c r="B88" s="268"/>
      <c r="C88" s="335">
        <v>4497976</v>
      </c>
      <c r="D88" s="319" t="s">
        <v>56</v>
      </c>
      <c r="E88" s="7">
        <v>111</v>
      </c>
      <c r="F88" s="311" t="s">
        <v>18</v>
      </c>
      <c r="G88" s="257">
        <v>1400000</v>
      </c>
      <c r="H88" s="257">
        <v>1400000</v>
      </c>
      <c r="I88" s="257">
        <v>1400000</v>
      </c>
      <c r="J88" s="257">
        <v>1400000</v>
      </c>
      <c r="K88" s="257">
        <v>1400000</v>
      </c>
      <c r="L88" s="257">
        <v>1400000</v>
      </c>
      <c r="M88" s="257">
        <v>1400000</v>
      </c>
      <c r="N88" s="257">
        <v>1400000</v>
      </c>
      <c r="O88" s="257">
        <v>1400000</v>
      </c>
      <c r="P88" s="257">
        <v>1400000</v>
      </c>
      <c r="Q88" s="257">
        <v>1400000</v>
      </c>
      <c r="R88" s="257">
        <v>1400000</v>
      </c>
      <c r="S88" s="258">
        <f t="shared" si="7"/>
        <v>16800000</v>
      </c>
      <c r="T88" s="259">
        <f t="shared" si="8"/>
        <v>1400000</v>
      </c>
      <c r="U88" s="274">
        <f t="shared" si="6"/>
        <v>18200000</v>
      </c>
      <c r="V88" s="260"/>
      <c r="W88" s="261"/>
    </row>
    <row r="89" spans="1:23" s="262" customFormat="1" ht="23.25" customHeight="1" x14ac:dyDescent="0.25">
      <c r="A89" s="354">
        <v>64</v>
      </c>
      <c r="B89" s="277"/>
      <c r="C89" s="335">
        <v>1565264</v>
      </c>
      <c r="D89" s="319" t="s">
        <v>96</v>
      </c>
      <c r="E89" s="7">
        <v>111</v>
      </c>
      <c r="F89" s="311" t="s">
        <v>18</v>
      </c>
      <c r="G89" s="257">
        <v>1300000</v>
      </c>
      <c r="H89" s="257">
        <v>1300000</v>
      </c>
      <c r="I89" s="257">
        <v>1300000</v>
      </c>
      <c r="J89" s="257">
        <v>1300000</v>
      </c>
      <c r="K89" s="257">
        <v>1300000</v>
      </c>
      <c r="L89" s="257">
        <v>1300000</v>
      </c>
      <c r="M89" s="257">
        <v>1300000</v>
      </c>
      <c r="N89" s="257">
        <v>1300000</v>
      </c>
      <c r="O89" s="257">
        <v>1300000</v>
      </c>
      <c r="P89" s="257">
        <v>1300000</v>
      </c>
      <c r="Q89" s="257">
        <v>1300000</v>
      </c>
      <c r="R89" s="257">
        <v>1300000</v>
      </c>
      <c r="S89" s="258">
        <f t="shared" si="7"/>
        <v>15600000</v>
      </c>
      <c r="T89" s="259">
        <f t="shared" si="8"/>
        <v>1300000</v>
      </c>
      <c r="U89" s="274">
        <f t="shared" si="6"/>
        <v>16900000</v>
      </c>
      <c r="V89" s="260"/>
      <c r="W89" s="261"/>
    </row>
    <row r="90" spans="1:23" s="262" customFormat="1" ht="23.25" customHeight="1" x14ac:dyDescent="0.25">
      <c r="A90" s="354">
        <v>65</v>
      </c>
      <c r="B90" s="268"/>
      <c r="C90" s="335">
        <v>3734980</v>
      </c>
      <c r="D90" s="319" t="s">
        <v>86</v>
      </c>
      <c r="E90" s="7">
        <v>111</v>
      </c>
      <c r="F90" s="311" t="s">
        <v>18</v>
      </c>
      <c r="G90" s="257">
        <v>1600000</v>
      </c>
      <c r="H90" s="257">
        <v>1600000</v>
      </c>
      <c r="I90" s="257">
        <v>1600000</v>
      </c>
      <c r="J90" s="257">
        <v>1600000</v>
      </c>
      <c r="K90" s="257">
        <v>1600000</v>
      </c>
      <c r="L90" s="257">
        <v>1600000</v>
      </c>
      <c r="M90" s="257">
        <v>1600000</v>
      </c>
      <c r="N90" s="257">
        <v>1600000</v>
      </c>
      <c r="O90" s="257">
        <v>1600000</v>
      </c>
      <c r="P90" s="257">
        <v>1600000</v>
      </c>
      <c r="Q90" s="257">
        <v>1600000</v>
      </c>
      <c r="R90" s="257">
        <v>1600000</v>
      </c>
      <c r="S90" s="258">
        <f t="shared" si="7"/>
        <v>19200000</v>
      </c>
      <c r="T90" s="259">
        <f t="shared" si="8"/>
        <v>1600000</v>
      </c>
      <c r="U90" s="274">
        <f t="shared" si="6"/>
        <v>20800000</v>
      </c>
      <c r="V90" s="260"/>
      <c r="W90" s="261"/>
    </row>
    <row r="91" spans="1:23" s="262" customFormat="1" ht="23.25" customHeight="1" x14ac:dyDescent="0.25">
      <c r="A91" s="354">
        <v>66</v>
      </c>
      <c r="B91" s="277"/>
      <c r="C91" s="335">
        <v>1112418</v>
      </c>
      <c r="D91" s="319" t="s">
        <v>100</v>
      </c>
      <c r="E91" s="7">
        <v>111</v>
      </c>
      <c r="F91" s="311" t="s">
        <v>18</v>
      </c>
      <c r="G91" s="257">
        <v>1300000</v>
      </c>
      <c r="H91" s="257">
        <v>1300000</v>
      </c>
      <c r="I91" s="257">
        <v>1300000</v>
      </c>
      <c r="J91" s="257">
        <v>1300000</v>
      </c>
      <c r="K91" s="257">
        <v>1300000</v>
      </c>
      <c r="L91" s="257">
        <v>1300000</v>
      </c>
      <c r="M91" s="257">
        <v>1300000</v>
      </c>
      <c r="N91" s="257">
        <v>1300000</v>
      </c>
      <c r="O91" s="257">
        <v>1300000</v>
      </c>
      <c r="P91" s="257">
        <v>1300000</v>
      </c>
      <c r="Q91" s="257">
        <v>1300000</v>
      </c>
      <c r="R91" s="257">
        <v>1300000</v>
      </c>
      <c r="S91" s="258">
        <f t="shared" si="7"/>
        <v>15600000</v>
      </c>
      <c r="T91" s="259">
        <f t="shared" si="8"/>
        <v>1300000</v>
      </c>
      <c r="U91" s="274">
        <f t="shared" si="6"/>
        <v>16900000</v>
      </c>
      <c r="V91" s="260"/>
      <c r="W91" s="261"/>
    </row>
    <row r="92" spans="1:23" s="262" customFormat="1" ht="23.25" customHeight="1" x14ac:dyDescent="0.25">
      <c r="A92" s="354">
        <v>67</v>
      </c>
      <c r="B92" s="331"/>
      <c r="C92" s="376">
        <v>902609</v>
      </c>
      <c r="D92" s="319" t="s">
        <v>74</v>
      </c>
      <c r="E92" s="7">
        <v>111</v>
      </c>
      <c r="F92" s="311" t="s">
        <v>18</v>
      </c>
      <c r="G92" s="257">
        <v>1500000</v>
      </c>
      <c r="H92" s="257">
        <v>1500000</v>
      </c>
      <c r="I92" s="257">
        <v>1800000</v>
      </c>
      <c r="J92" s="257">
        <v>1800000</v>
      </c>
      <c r="K92" s="257">
        <v>1800000</v>
      </c>
      <c r="L92" s="257">
        <v>1800000</v>
      </c>
      <c r="M92" s="257">
        <v>1800000</v>
      </c>
      <c r="N92" s="257">
        <v>2300000</v>
      </c>
      <c r="O92" s="257">
        <v>2300000</v>
      </c>
      <c r="P92" s="257">
        <v>2300000</v>
      </c>
      <c r="Q92" s="257">
        <v>2300000</v>
      </c>
      <c r="R92" s="257">
        <v>2300000</v>
      </c>
      <c r="S92" s="258">
        <f t="shared" si="7"/>
        <v>23500000</v>
      </c>
      <c r="T92" s="259">
        <f t="shared" si="8"/>
        <v>1958333.3333333333</v>
      </c>
      <c r="U92" s="329">
        <f t="shared" si="6"/>
        <v>25458333.333333332</v>
      </c>
      <c r="V92" s="260"/>
      <c r="W92" s="261"/>
    </row>
    <row r="93" spans="1:23" s="262" customFormat="1" ht="23.25" customHeight="1" x14ac:dyDescent="0.25">
      <c r="A93" s="354">
        <v>68</v>
      </c>
      <c r="B93" s="277"/>
      <c r="C93" s="335">
        <v>781764</v>
      </c>
      <c r="D93" s="319" t="s">
        <v>73</v>
      </c>
      <c r="E93" s="7">
        <v>111</v>
      </c>
      <c r="F93" s="311" t="s">
        <v>18</v>
      </c>
      <c r="G93" s="257">
        <v>1400000</v>
      </c>
      <c r="H93" s="257">
        <v>1400000</v>
      </c>
      <c r="I93" s="257">
        <v>1400000</v>
      </c>
      <c r="J93" s="257">
        <v>1400000</v>
      </c>
      <c r="K93" s="257">
        <v>1400000</v>
      </c>
      <c r="L93" s="257">
        <v>1400000</v>
      </c>
      <c r="M93" s="257">
        <v>1400000</v>
      </c>
      <c r="N93" s="257">
        <v>1400000</v>
      </c>
      <c r="O93" s="257">
        <v>1400000</v>
      </c>
      <c r="P93" s="257">
        <v>1400000</v>
      </c>
      <c r="Q93" s="257">
        <v>1400000</v>
      </c>
      <c r="R93" s="257">
        <v>1400000</v>
      </c>
      <c r="S93" s="258">
        <f t="shared" si="7"/>
        <v>16800000</v>
      </c>
      <c r="T93" s="259">
        <f t="shared" si="8"/>
        <v>1400000</v>
      </c>
      <c r="U93" s="274">
        <f t="shared" si="6"/>
        <v>18200000</v>
      </c>
      <c r="V93" s="260"/>
      <c r="W93" s="261"/>
    </row>
    <row r="94" spans="1:23" s="262" customFormat="1" ht="23.25" customHeight="1" x14ac:dyDescent="0.25">
      <c r="A94" s="354">
        <v>69</v>
      </c>
      <c r="B94" s="268"/>
      <c r="C94" s="335">
        <v>3560391</v>
      </c>
      <c r="D94" s="319" t="s">
        <v>209</v>
      </c>
      <c r="E94" s="7">
        <v>111</v>
      </c>
      <c r="F94" s="311" t="s">
        <v>18</v>
      </c>
      <c r="G94" s="257">
        <v>1500000</v>
      </c>
      <c r="H94" s="257">
        <v>1500000</v>
      </c>
      <c r="I94" s="257">
        <v>1500000</v>
      </c>
      <c r="J94" s="257">
        <v>1500000</v>
      </c>
      <c r="K94" s="257">
        <v>1500000</v>
      </c>
      <c r="L94" s="257">
        <v>1500000</v>
      </c>
      <c r="M94" s="257">
        <v>1500000</v>
      </c>
      <c r="N94" s="257">
        <v>1500000</v>
      </c>
      <c r="O94" s="257">
        <v>1500000</v>
      </c>
      <c r="P94" s="257">
        <v>1500000</v>
      </c>
      <c r="Q94" s="257">
        <v>1500000</v>
      </c>
      <c r="R94" s="257">
        <v>1500000</v>
      </c>
      <c r="S94" s="258">
        <f t="shared" si="7"/>
        <v>18000000</v>
      </c>
      <c r="T94" s="259">
        <f t="shared" si="8"/>
        <v>1500000</v>
      </c>
      <c r="U94" s="274">
        <f t="shared" si="6"/>
        <v>19500000</v>
      </c>
      <c r="V94" s="260"/>
      <c r="W94" s="261"/>
    </row>
    <row r="95" spans="1:23" s="262" customFormat="1" ht="23.25" customHeight="1" x14ac:dyDescent="0.25">
      <c r="A95" s="354">
        <v>70</v>
      </c>
      <c r="B95" s="277"/>
      <c r="C95" s="337">
        <v>690643</v>
      </c>
      <c r="D95" s="320" t="s">
        <v>368</v>
      </c>
      <c r="E95" s="7">
        <v>111</v>
      </c>
      <c r="F95" s="311" t="s">
        <v>18</v>
      </c>
      <c r="G95" s="257">
        <v>1500000</v>
      </c>
      <c r="H95" s="257">
        <v>1500000</v>
      </c>
      <c r="I95" s="257">
        <v>1500000</v>
      </c>
      <c r="J95" s="257">
        <v>1500000</v>
      </c>
      <c r="K95" s="257">
        <v>1500000</v>
      </c>
      <c r="L95" s="257">
        <v>1500000</v>
      </c>
      <c r="M95" s="257">
        <v>1500000</v>
      </c>
      <c r="N95" s="257">
        <v>1500000</v>
      </c>
      <c r="O95" s="257">
        <v>1500000</v>
      </c>
      <c r="P95" s="257">
        <v>1500000</v>
      </c>
      <c r="Q95" s="257">
        <v>1500000</v>
      </c>
      <c r="R95" s="257">
        <v>1500000</v>
      </c>
      <c r="S95" s="258">
        <f t="shared" si="7"/>
        <v>18000000</v>
      </c>
      <c r="T95" s="259">
        <f t="shared" si="8"/>
        <v>1500000</v>
      </c>
      <c r="U95" s="274">
        <f t="shared" si="6"/>
        <v>19500000</v>
      </c>
      <c r="V95" s="260"/>
      <c r="W95" s="261"/>
    </row>
    <row r="96" spans="1:23" s="262" customFormat="1" ht="23.25" customHeight="1" x14ac:dyDescent="0.25">
      <c r="A96" s="354">
        <v>71</v>
      </c>
      <c r="B96" s="268"/>
      <c r="C96" s="335">
        <v>4470617</v>
      </c>
      <c r="D96" s="319" t="s">
        <v>384</v>
      </c>
      <c r="E96" s="7">
        <v>111</v>
      </c>
      <c r="F96" s="311" t="s">
        <v>18</v>
      </c>
      <c r="G96" s="257">
        <v>1500000</v>
      </c>
      <c r="H96" s="257">
        <v>1500000</v>
      </c>
      <c r="I96" s="257">
        <v>1500000</v>
      </c>
      <c r="J96" s="257">
        <v>1500000</v>
      </c>
      <c r="K96" s="257">
        <v>1500000</v>
      </c>
      <c r="L96" s="257">
        <v>1500000</v>
      </c>
      <c r="M96" s="257">
        <v>1500000</v>
      </c>
      <c r="N96" s="257">
        <v>1500000</v>
      </c>
      <c r="O96" s="257">
        <v>1500000</v>
      </c>
      <c r="P96" s="257">
        <v>1500000</v>
      </c>
      <c r="Q96" s="257">
        <v>1500000</v>
      </c>
      <c r="R96" s="257">
        <v>1500000</v>
      </c>
      <c r="S96" s="258">
        <f t="shared" si="7"/>
        <v>18000000</v>
      </c>
      <c r="T96" s="259">
        <f t="shared" si="8"/>
        <v>1500000</v>
      </c>
      <c r="U96" s="274">
        <f t="shared" si="6"/>
        <v>19500000</v>
      </c>
      <c r="V96" s="260"/>
      <c r="W96" s="261"/>
    </row>
    <row r="97" spans="1:23" s="262" customFormat="1" ht="23.25" customHeight="1" x14ac:dyDescent="0.25">
      <c r="A97" s="354">
        <v>72</v>
      </c>
      <c r="B97" s="268"/>
      <c r="C97" s="338">
        <v>599248</v>
      </c>
      <c r="D97" s="320" t="s">
        <v>369</v>
      </c>
      <c r="E97" s="7">
        <v>111</v>
      </c>
      <c r="F97" s="311" t="s">
        <v>18</v>
      </c>
      <c r="G97" s="257">
        <v>1800000</v>
      </c>
      <c r="H97" s="257">
        <v>1800000</v>
      </c>
      <c r="I97" s="257">
        <v>1800000</v>
      </c>
      <c r="J97" s="257">
        <v>1800000</v>
      </c>
      <c r="K97" s="257">
        <v>1800000</v>
      </c>
      <c r="L97" s="257">
        <v>1800000</v>
      </c>
      <c r="M97" s="257">
        <v>1800000</v>
      </c>
      <c r="N97" s="257">
        <v>1800000</v>
      </c>
      <c r="O97" s="257">
        <v>1800000</v>
      </c>
      <c r="P97" s="257">
        <v>1800000</v>
      </c>
      <c r="Q97" s="257">
        <v>1800000</v>
      </c>
      <c r="R97" s="257">
        <v>1800000</v>
      </c>
      <c r="S97" s="258">
        <f t="shared" si="7"/>
        <v>21600000</v>
      </c>
      <c r="T97" s="259">
        <f t="shared" si="8"/>
        <v>1800000</v>
      </c>
      <c r="U97" s="274">
        <f t="shared" si="6"/>
        <v>23400000</v>
      </c>
      <c r="V97" s="260"/>
      <c r="W97" s="261"/>
    </row>
    <row r="98" spans="1:23" s="262" customFormat="1" ht="23.25" customHeight="1" x14ac:dyDescent="0.25">
      <c r="A98" s="354">
        <v>73</v>
      </c>
      <c r="B98" s="277"/>
      <c r="C98" s="335">
        <v>935946</v>
      </c>
      <c r="D98" s="319" t="s">
        <v>385</v>
      </c>
      <c r="E98" s="7">
        <v>111</v>
      </c>
      <c r="F98" s="311" t="s">
        <v>18</v>
      </c>
      <c r="G98" s="257">
        <v>1500000</v>
      </c>
      <c r="H98" s="257">
        <v>1500000</v>
      </c>
      <c r="I98" s="257">
        <v>1500000</v>
      </c>
      <c r="J98" s="257">
        <v>1500000</v>
      </c>
      <c r="K98" s="257">
        <v>1500000</v>
      </c>
      <c r="L98" s="257">
        <v>1500000</v>
      </c>
      <c r="M98" s="257">
        <v>1500000</v>
      </c>
      <c r="N98" s="257">
        <v>1500000</v>
      </c>
      <c r="O98" s="257">
        <v>1500000</v>
      </c>
      <c r="P98" s="257">
        <v>1500000</v>
      </c>
      <c r="Q98" s="257">
        <v>1500000</v>
      </c>
      <c r="R98" s="257">
        <v>1500000</v>
      </c>
      <c r="S98" s="258">
        <f t="shared" si="7"/>
        <v>18000000</v>
      </c>
      <c r="T98" s="259">
        <f t="shared" si="8"/>
        <v>1500000</v>
      </c>
      <c r="U98" s="274">
        <f t="shared" si="6"/>
        <v>19500000</v>
      </c>
      <c r="V98" s="260"/>
      <c r="W98" s="261"/>
    </row>
    <row r="99" spans="1:23" s="262" customFormat="1" ht="23.25" customHeight="1" x14ac:dyDescent="0.25">
      <c r="A99" s="354">
        <v>74</v>
      </c>
      <c r="B99" s="332"/>
      <c r="C99" s="336">
        <v>3496048</v>
      </c>
      <c r="D99" s="319" t="s">
        <v>110</v>
      </c>
      <c r="E99" s="7">
        <v>111</v>
      </c>
      <c r="F99" s="311" t="s">
        <v>18</v>
      </c>
      <c r="G99" s="257">
        <v>1800000</v>
      </c>
      <c r="H99" s="257">
        <v>1800000</v>
      </c>
      <c r="I99" s="257">
        <v>1800000</v>
      </c>
      <c r="J99" s="257">
        <v>1800000</v>
      </c>
      <c r="K99" s="257">
        <v>1800000</v>
      </c>
      <c r="L99" s="257">
        <v>1800000</v>
      </c>
      <c r="M99" s="257">
        <v>1800000</v>
      </c>
      <c r="N99" s="257">
        <v>1800000</v>
      </c>
      <c r="O99" s="257">
        <v>1800000</v>
      </c>
      <c r="P99" s="257">
        <v>1800000</v>
      </c>
      <c r="Q99" s="257">
        <v>2100000</v>
      </c>
      <c r="R99" s="257">
        <v>2100000</v>
      </c>
      <c r="S99" s="258">
        <f t="shared" si="7"/>
        <v>22200000</v>
      </c>
      <c r="T99" s="259">
        <f t="shared" si="8"/>
        <v>1850000</v>
      </c>
      <c r="U99" s="329">
        <f t="shared" si="6"/>
        <v>24050000</v>
      </c>
      <c r="V99" s="260"/>
      <c r="W99" s="261"/>
    </row>
    <row r="100" spans="1:23" s="262" customFormat="1" ht="23.25" customHeight="1" x14ac:dyDescent="0.25">
      <c r="A100" s="354">
        <v>75</v>
      </c>
      <c r="B100" s="268"/>
      <c r="C100" s="335">
        <v>5155746</v>
      </c>
      <c r="D100" s="319" t="s">
        <v>386</v>
      </c>
      <c r="E100" s="7">
        <v>111</v>
      </c>
      <c r="F100" s="311" t="s">
        <v>18</v>
      </c>
      <c r="G100" s="257">
        <v>900000</v>
      </c>
      <c r="H100" s="257">
        <v>900000</v>
      </c>
      <c r="I100" s="257">
        <v>900000</v>
      </c>
      <c r="J100" s="257">
        <v>900000</v>
      </c>
      <c r="K100" s="257">
        <v>900000</v>
      </c>
      <c r="L100" s="257">
        <v>900000</v>
      </c>
      <c r="M100" s="257">
        <v>900000</v>
      </c>
      <c r="N100" s="257">
        <v>900000</v>
      </c>
      <c r="O100" s="257">
        <v>900000</v>
      </c>
      <c r="P100" s="257">
        <v>900000</v>
      </c>
      <c r="Q100" s="257">
        <v>900000</v>
      </c>
      <c r="R100" s="257">
        <v>900000</v>
      </c>
      <c r="S100" s="258">
        <f t="shared" si="7"/>
        <v>10800000</v>
      </c>
      <c r="T100" s="259">
        <f t="shared" si="8"/>
        <v>900000</v>
      </c>
      <c r="U100" s="274">
        <f t="shared" si="6"/>
        <v>11700000</v>
      </c>
      <c r="V100" s="260"/>
      <c r="W100" s="261"/>
    </row>
    <row r="101" spans="1:23" s="262" customFormat="1" ht="23.25" customHeight="1" x14ac:dyDescent="0.25">
      <c r="A101" s="354">
        <v>76</v>
      </c>
      <c r="B101" s="277"/>
      <c r="C101" s="335">
        <v>3744026</v>
      </c>
      <c r="D101" s="319" t="s">
        <v>416</v>
      </c>
      <c r="E101" s="7">
        <v>111</v>
      </c>
      <c r="F101" s="311" t="s">
        <v>18</v>
      </c>
      <c r="G101" s="257">
        <v>1200000</v>
      </c>
      <c r="H101" s="257">
        <v>1200000</v>
      </c>
      <c r="I101" s="257">
        <v>1200000</v>
      </c>
      <c r="J101" s="257">
        <v>1200000</v>
      </c>
      <c r="K101" s="257">
        <v>1200000</v>
      </c>
      <c r="L101" s="257">
        <v>1200000</v>
      </c>
      <c r="M101" s="257">
        <v>1200000</v>
      </c>
      <c r="N101" s="257">
        <v>1200000</v>
      </c>
      <c r="O101" s="257">
        <v>1200000</v>
      </c>
      <c r="P101" s="257">
        <v>1800000</v>
      </c>
      <c r="Q101" s="257">
        <v>1800000</v>
      </c>
      <c r="R101" s="257">
        <v>1800000</v>
      </c>
      <c r="S101" s="258">
        <f t="shared" si="7"/>
        <v>16200000</v>
      </c>
      <c r="T101" s="259">
        <f t="shared" si="8"/>
        <v>1350000</v>
      </c>
      <c r="U101" s="274">
        <f t="shared" si="6"/>
        <v>17550000</v>
      </c>
      <c r="V101" s="260"/>
      <c r="W101" s="261"/>
    </row>
    <row r="102" spans="1:23" s="262" customFormat="1" ht="23.25" customHeight="1" x14ac:dyDescent="0.25">
      <c r="A102" s="354">
        <v>77</v>
      </c>
      <c r="B102" s="268"/>
      <c r="C102" s="336">
        <v>848505</v>
      </c>
      <c r="D102" s="319" t="s">
        <v>118</v>
      </c>
      <c r="E102" s="7">
        <v>111</v>
      </c>
      <c r="F102" s="311" t="s">
        <v>18</v>
      </c>
      <c r="G102" s="257">
        <v>1400000</v>
      </c>
      <c r="H102" s="257">
        <v>1400000</v>
      </c>
      <c r="I102" s="257">
        <v>1400000</v>
      </c>
      <c r="J102" s="257">
        <v>1400000</v>
      </c>
      <c r="K102" s="257">
        <v>1400000</v>
      </c>
      <c r="L102" s="257">
        <v>1400000</v>
      </c>
      <c r="M102" s="257">
        <v>1400000</v>
      </c>
      <c r="N102" s="257">
        <v>1400000</v>
      </c>
      <c r="O102" s="257">
        <v>1800000</v>
      </c>
      <c r="P102" s="257">
        <v>1800000</v>
      </c>
      <c r="Q102" s="257">
        <v>1800000</v>
      </c>
      <c r="R102" s="257">
        <v>1800000</v>
      </c>
      <c r="S102" s="258">
        <f t="shared" si="7"/>
        <v>18400000</v>
      </c>
      <c r="T102" s="259">
        <f t="shared" si="8"/>
        <v>1533333.3333333333</v>
      </c>
      <c r="U102" s="274">
        <f t="shared" si="6"/>
        <v>19933333.333333332</v>
      </c>
      <c r="V102" s="260"/>
      <c r="W102" s="261"/>
    </row>
    <row r="103" spans="1:23" s="262" customFormat="1" ht="23.25" customHeight="1" x14ac:dyDescent="0.25">
      <c r="A103" s="354">
        <v>78</v>
      </c>
      <c r="B103" s="268"/>
      <c r="C103" s="336">
        <v>4082069</v>
      </c>
      <c r="D103" s="319" t="s">
        <v>387</v>
      </c>
      <c r="E103" s="7">
        <v>111</v>
      </c>
      <c r="F103" s="311" t="s">
        <v>18</v>
      </c>
      <c r="G103" s="257">
        <v>1500000</v>
      </c>
      <c r="H103" s="257">
        <v>1500000</v>
      </c>
      <c r="I103" s="257">
        <v>1500000</v>
      </c>
      <c r="J103" s="257">
        <v>1500000</v>
      </c>
      <c r="K103" s="257">
        <v>1500000</v>
      </c>
      <c r="L103" s="257">
        <v>1500000</v>
      </c>
      <c r="M103" s="257">
        <v>1500000</v>
      </c>
      <c r="N103" s="257">
        <v>1500000</v>
      </c>
      <c r="O103" s="257">
        <v>1500000</v>
      </c>
      <c r="P103" s="257">
        <v>1500000</v>
      </c>
      <c r="Q103" s="257">
        <v>1500000</v>
      </c>
      <c r="R103" s="257">
        <v>1500000</v>
      </c>
      <c r="S103" s="258">
        <f t="shared" si="7"/>
        <v>18000000</v>
      </c>
      <c r="T103" s="259">
        <f t="shared" si="8"/>
        <v>1500000</v>
      </c>
      <c r="U103" s="274">
        <f t="shared" si="6"/>
        <v>19500000</v>
      </c>
      <c r="V103" s="260"/>
      <c r="W103" s="261"/>
    </row>
    <row r="104" spans="1:23" s="262" customFormat="1" ht="23.25" customHeight="1" x14ac:dyDescent="0.25">
      <c r="A104" s="354">
        <v>79</v>
      </c>
      <c r="B104" s="332"/>
      <c r="C104" s="336">
        <v>1863073</v>
      </c>
      <c r="D104" s="319" t="s">
        <v>389</v>
      </c>
      <c r="E104" s="7">
        <v>111</v>
      </c>
      <c r="F104" s="311" t="s">
        <v>18</v>
      </c>
      <c r="G104" s="257">
        <v>1800000</v>
      </c>
      <c r="H104" s="257">
        <v>1800000</v>
      </c>
      <c r="I104" s="257">
        <v>1800000</v>
      </c>
      <c r="J104" s="257">
        <v>1800000</v>
      </c>
      <c r="K104" s="257">
        <v>1800000</v>
      </c>
      <c r="L104" s="257">
        <v>1800000</v>
      </c>
      <c r="M104" s="257">
        <v>1800000</v>
      </c>
      <c r="N104" s="257">
        <v>1800000</v>
      </c>
      <c r="O104" s="257">
        <v>1800000</v>
      </c>
      <c r="P104" s="257">
        <v>1800000</v>
      </c>
      <c r="Q104" s="257">
        <v>2100000</v>
      </c>
      <c r="R104" s="257">
        <v>2100000</v>
      </c>
      <c r="S104" s="258">
        <f t="shared" si="7"/>
        <v>22200000</v>
      </c>
      <c r="T104" s="259">
        <f t="shared" si="8"/>
        <v>1850000</v>
      </c>
      <c r="U104" s="329">
        <f t="shared" si="6"/>
        <v>24050000</v>
      </c>
      <c r="V104" s="260"/>
      <c r="W104" s="261"/>
    </row>
    <row r="105" spans="1:23" s="262" customFormat="1" ht="23.25" customHeight="1" x14ac:dyDescent="0.25">
      <c r="A105" s="354">
        <v>80</v>
      </c>
      <c r="B105" s="277"/>
      <c r="C105" s="335">
        <v>6164759</v>
      </c>
      <c r="D105" s="319" t="s">
        <v>390</v>
      </c>
      <c r="E105" s="7">
        <v>111</v>
      </c>
      <c r="F105" s="311" t="s">
        <v>18</v>
      </c>
      <c r="G105" s="257">
        <v>3000000</v>
      </c>
      <c r="H105" s="257">
        <v>3000000</v>
      </c>
      <c r="I105" s="257">
        <v>3000000</v>
      </c>
      <c r="J105" s="257">
        <v>3000000</v>
      </c>
      <c r="K105" s="257">
        <v>3000000</v>
      </c>
      <c r="L105" s="257">
        <v>3000000</v>
      </c>
      <c r="M105" s="257">
        <v>3000000</v>
      </c>
      <c r="N105" s="257">
        <v>3000000</v>
      </c>
      <c r="O105" s="257">
        <v>3000000</v>
      </c>
      <c r="P105" s="257">
        <v>3500000</v>
      </c>
      <c r="Q105" s="257">
        <v>3500000</v>
      </c>
      <c r="R105" s="257">
        <v>3500000</v>
      </c>
      <c r="S105" s="258">
        <f t="shared" si="7"/>
        <v>37500000</v>
      </c>
      <c r="T105" s="259">
        <f t="shared" si="8"/>
        <v>3125000</v>
      </c>
      <c r="U105" s="274">
        <f t="shared" si="6"/>
        <v>40625000</v>
      </c>
      <c r="V105" s="260"/>
      <c r="W105" s="261"/>
    </row>
    <row r="106" spans="1:23" s="262" customFormat="1" ht="23.25" customHeight="1" x14ac:dyDescent="0.25">
      <c r="A106" s="354">
        <v>81</v>
      </c>
      <c r="B106" s="268"/>
      <c r="C106" s="336">
        <v>4571522</v>
      </c>
      <c r="D106" s="319" t="s">
        <v>64</v>
      </c>
      <c r="E106" s="7">
        <v>111</v>
      </c>
      <c r="F106" s="311" t="s">
        <v>18</v>
      </c>
      <c r="G106" s="257">
        <v>1200000</v>
      </c>
      <c r="H106" s="257">
        <v>1200000</v>
      </c>
      <c r="I106" s="257">
        <v>1200000</v>
      </c>
      <c r="J106" s="257">
        <v>1200000</v>
      </c>
      <c r="K106" s="257">
        <v>1200000</v>
      </c>
      <c r="L106" s="257">
        <v>1200000</v>
      </c>
      <c r="M106" s="257">
        <v>1200000</v>
      </c>
      <c r="N106" s="257">
        <v>1200000</v>
      </c>
      <c r="O106" s="257">
        <v>1200000</v>
      </c>
      <c r="P106" s="257">
        <v>1500000</v>
      </c>
      <c r="Q106" s="257">
        <v>1500000</v>
      </c>
      <c r="R106" s="257">
        <v>1500000</v>
      </c>
      <c r="S106" s="258">
        <f t="shared" si="7"/>
        <v>15300000</v>
      </c>
      <c r="T106" s="259">
        <f t="shared" si="8"/>
        <v>1275000</v>
      </c>
      <c r="U106" s="274">
        <f t="shared" si="6"/>
        <v>16575000</v>
      </c>
      <c r="V106" s="260"/>
      <c r="W106" s="261"/>
    </row>
    <row r="107" spans="1:23" s="262" customFormat="1" ht="23.25" customHeight="1" x14ac:dyDescent="0.25">
      <c r="A107" s="354">
        <v>82</v>
      </c>
      <c r="B107" s="277"/>
      <c r="C107" s="335">
        <v>1845750</v>
      </c>
      <c r="D107" s="319" t="s">
        <v>370</v>
      </c>
      <c r="E107" s="7">
        <v>111</v>
      </c>
      <c r="F107" s="311" t="s">
        <v>18</v>
      </c>
      <c r="G107" s="257">
        <v>3000000</v>
      </c>
      <c r="H107" s="257">
        <v>3000000</v>
      </c>
      <c r="I107" s="257">
        <v>3000000</v>
      </c>
      <c r="J107" s="257">
        <v>3000000</v>
      </c>
      <c r="K107" s="257">
        <v>3000000</v>
      </c>
      <c r="L107" s="257">
        <v>3000000</v>
      </c>
      <c r="M107" s="257">
        <v>3000000</v>
      </c>
      <c r="N107" s="257">
        <v>3000000</v>
      </c>
      <c r="O107" s="257">
        <v>3000000</v>
      </c>
      <c r="P107" s="257">
        <v>3000000</v>
      </c>
      <c r="Q107" s="257">
        <v>3000000</v>
      </c>
      <c r="R107" s="257">
        <v>3000000</v>
      </c>
      <c r="S107" s="258">
        <f t="shared" si="7"/>
        <v>36000000</v>
      </c>
      <c r="T107" s="259">
        <f t="shared" si="8"/>
        <v>3000000</v>
      </c>
      <c r="U107" s="274">
        <f t="shared" si="6"/>
        <v>39000000</v>
      </c>
      <c r="V107" s="260"/>
      <c r="W107" s="261"/>
    </row>
    <row r="108" spans="1:23" s="262" customFormat="1" ht="23.25" customHeight="1" x14ac:dyDescent="0.25">
      <c r="A108" s="354">
        <v>83</v>
      </c>
      <c r="B108" s="268"/>
      <c r="C108" s="339">
        <v>5241210</v>
      </c>
      <c r="D108" s="319" t="s">
        <v>377</v>
      </c>
      <c r="E108" s="7">
        <v>111</v>
      </c>
      <c r="F108" s="311" t="s">
        <v>18</v>
      </c>
      <c r="G108" s="257">
        <v>900000</v>
      </c>
      <c r="H108" s="257">
        <v>900000</v>
      </c>
      <c r="I108" s="257">
        <v>900000</v>
      </c>
      <c r="J108" s="257">
        <v>900000</v>
      </c>
      <c r="K108" s="257">
        <v>900000</v>
      </c>
      <c r="L108" s="257">
        <v>900000</v>
      </c>
      <c r="M108" s="257">
        <v>900000</v>
      </c>
      <c r="N108" s="257">
        <v>900000</v>
      </c>
      <c r="O108" s="257">
        <v>900000</v>
      </c>
      <c r="P108" s="257">
        <v>900000</v>
      </c>
      <c r="Q108" s="257">
        <v>900000</v>
      </c>
      <c r="R108" s="257">
        <v>900000</v>
      </c>
      <c r="S108" s="258">
        <f t="shared" si="7"/>
        <v>10800000</v>
      </c>
      <c r="T108" s="259">
        <f t="shared" si="8"/>
        <v>900000</v>
      </c>
      <c r="U108" s="274">
        <f t="shared" si="6"/>
        <v>11700000</v>
      </c>
      <c r="V108" s="260"/>
      <c r="W108" s="261"/>
    </row>
    <row r="109" spans="1:23" s="262" customFormat="1" ht="23.25" customHeight="1" x14ac:dyDescent="0.25">
      <c r="A109" s="354">
        <v>84</v>
      </c>
      <c r="B109" s="277"/>
      <c r="C109" s="336">
        <v>5885400</v>
      </c>
      <c r="D109" s="319" t="s">
        <v>388</v>
      </c>
      <c r="E109" s="7">
        <v>111</v>
      </c>
      <c r="F109" s="311" t="s">
        <v>18</v>
      </c>
      <c r="G109" s="257">
        <v>1200000</v>
      </c>
      <c r="H109" s="257">
        <v>1200000</v>
      </c>
      <c r="I109" s="257">
        <v>1200000</v>
      </c>
      <c r="J109" s="257">
        <v>1200000</v>
      </c>
      <c r="K109" s="257">
        <v>1200000</v>
      </c>
      <c r="L109" s="257">
        <v>1200000</v>
      </c>
      <c r="M109" s="257">
        <v>1200000</v>
      </c>
      <c r="N109" s="257">
        <v>1200000</v>
      </c>
      <c r="O109" s="257">
        <v>1200000</v>
      </c>
      <c r="P109" s="257">
        <v>1200000</v>
      </c>
      <c r="Q109" s="257">
        <v>1200000</v>
      </c>
      <c r="R109" s="257">
        <v>1200000</v>
      </c>
      <c r="S109" s="258">
        <f t="shared" si="7"/>
        <v>14400000</v>
      </c>
      <c r="T109" s="259">
        <f t="shared" si="8"/>
        <v>1200000</v>
      </c>
      <c r="U109" s="274">
        <f t="shared" si="6"/>
        <v>15600000</v>
      </c>
      <c r="V109" s="260"/>
      <c r="W109" s="261"/>
    </row>
    <row r="110" spans="1:23" s="262" customFormat="1" ht="23.25" customHeight="1" x14ac:dyDescent="0.25">
      <c r="A110" s="354">
        <v>85</v>
      </c>
      <c r="B110" s="268"/>
      <c r="C110" s="335">
        <v>5107522</v>
      </c>
      <c r="D110" s="319" t="s">
        <v>58</v>
      </c>
      <c r="E110" s="7">
        <v>111</v>
      </c>
      <c r="F110" s="311" t="s">
        <v>18</v>
      </c>
      <c r="G110" s="257">
        <v>1100000</v>
      </c>
      <c r="H110" s="257">
        <v>1100000</v>
      </c>
      <c r="I110" s="257">
        <v>1100000</v>
      </c>
      <c r="J110" s="257">
        <v>1100000</v>
      </c>
      <c r="K110" s="257">
        <v>1100000</v>
      </c>
      <c r="L110" s="257">
        <v>1100000</v>
      </c>
      <c r="M110" s="257">
        <v>1100000</v>
      </c>
      <c r="N110" s="257">
        <v>1100000</v>
      </c>
      <c r="O110" s="257">
        <v>1100000</v>
      </c>
      <c r="P110" s="257">
        <v>1100000</v>
      </c>
      <c r="Q110" s="257">
        <v>1100000</v>
      </c>
      <c r="R110" s="257">
        <v>1100000</v>
      </c>
      <c r="S110" s="258">
        <f t="shared" si="7"/>
        <v>13200000</v>
      </c>
      <c r="T110" s="259">
        <f t="shared" si="8"/>
        <v>1100000</v>
      </c>
      <c r="U110" s="274">
        <f t="shared" si="6"/>
        <v>14300000</v>
      </c>
      <c r="V110" s="260"/>
      <c r="W110" s="261"/>
    </row>
    <row r="111" spans="1:23" s="262" customFormat="1" ht="23.25" customHeight="1" x14ac:dyDescent="0.25">
      <c r="A111" s="354">
        <v>86</v>
      </c>
      <c r="B111" s="277"/>
      <c r="C111" s="340">
        <v>1247058</v>
      </c>
      <c r="D111" s="321" t="s">
        <v>48</v>
      </c>
      <c r="E111" s="7">
        <v>111</v>
      </c>
      <c r="F111" s="311" t="s">
        <v>18</v>
      </c>
      <c r="G111" s="257">
        <v>350000</v>
      </c>
      <c r="H111" s="257">
        <v>350000</v>
      </c>
      <c r="I111" s="257">
        <v>350000</v>
      </c>
      <c r="J111" s="257">
        <v>350000</v>
      </c>
      <c r="K111" s="257">
        <v>350000</v>
      </c>
      <c r="L111" s="257">
        <v>350000</v>
      </c>
      <c r="M111" s="257">
        <v>350000</v>
      </c>
      <c r="N111" s="257">
        <v>350000</v>
      </c>
      <c r="O111" s="257">
        <v>350000</v>
      </c>
      <c r="P111" s="257">
        <v>350000</v>
      </c>
      <c r="Q111" s="257">
        <v>350000</v>
      </c>
      <c r="R111" s="257">
        <v>350000</v>
      </c>
      <c r="S111" s="258">
        <f t="shared" si="7"/>
        <v>4200000</v>
      </c>
      <c r="T111" s="259">
        <f t="shared" si="8"/>
        <v>350000</v>
      </c>
      <c r="U111" s="274">
        <f t="shared" si="6"/>
        <v>4550000</v>
      </c>
      <c r="V111" s="260"/>
      <c r="W111" s="261"/>
    </row>
    <row r="112" spans="1:23" s="262" customFormat="1" ht="23.25" customHeight="1" x14ac:dyDescent="0.25">
      <c r="A112" s="354">
        <v>87</v>
      </c>
      <c r="B112" s="277"/>
      <c r="C112" s="341">
        <v>2195253</v>
      </c>
      <c r="D112" s="321" t="s">
        <v>47</v>
      </c>
      <c r="E112" s="7">
        <v>111</v>
      </c>
      <c r="F112" s="311" t="s">
        <v>18</v>
      </c>
      <c r="G112" s="257">
        <v>350000</v>
      </c>
      <c r="H112" s="257">
        <v>350000</v>
      </c>
      <c r="I112" s="257">
        <v>350000</v>
      </c>
      <c r="J112" s="257">
        <v>350000</v>
      </c>
      <c r="K112" s="257">
        <v>350000</v>
      </c>
      <c r="L112" s="257">
        <v>350000</v>
      </c>
      <c r="M112" s="257">
        <v>350000</v>
      </c>
      <c r="N112" s="257">
        <v>350000</v>
      </c>
      <c r="O112" s="257">
        <v>350000</v>
      </c>
      <c r="P112" s="257">
        <v>350000</v>
      </c>
      <c r="Q112" s="257">
        <v>350000</v>
      </c>
      <c r="R112" s="257">
        <v>350000</v>
      </c>
      <c r="S112" s="258">
        <f t="shared" si="7"/>
        <v>4200000</v>
      </c>
      <c r="T112" s="259">
        <f t="shared" si="8"/>
        <v>350000</v>
      </c>
      <c r="U112" s="274">
        <f t="shared" si="6"/>
        <v>4550000</v>
      </c>
      <c r="V112" s="260"/>
      <c r="W112" s="261"/>
    </row>
    <row r="113" spans="1:23" s="262" customFormat="1" ht="23.25" customHeight="1" x14ac:dyDescent="0.25">
      <c r="A113" s="354">
        <v>88</v>
      </c>
      <c r="B113" s="268"/>
      <c r="C113" s="335">
        <v>1252574</v>
      </c>
      <c r="D113" s="319" t="s">
        <v>95</v>
      </c>
      <c r="E113" s="7">
        <v>111</v>
      </c>
      <c r="F113" s="311" t="s">
        <v>18</v>
      </c>
      <c r="G113" s="257">
        <v>1200000</v>
      </c>
      <c r="H113" s="257">
        <v>1200000</v>
      </c>
      <c r="I113" s="257">
        <v>1200000</v>
      </c>
      <c r="J113" s="257">
        <v>1200000</v>
      </c>
      <c r="K113" s="257">
        <v>1200000</v>
      </c>
      <c r="L113" s="257">
        <v>1200000</v>
      </c>
      <c r="M113" s="257">
        <v>1200000</v>
      </c>
      <c r="N113" s="257">
        <v>1200000</v>
      </c>
      <c r="O113" s="257">
        <v>1200000</v>
      </c>
      <c r="P113" s="257">
        <v>1200000</v>
      </c>
      <c r="Q113" s="257">
        <v>1200000</v>
      </c>
      <c r="R113" s="257">
        <v>1200000</v>
      </c>
      <c r="S113" s="258">
        <f t="shared" si="7"/>
        <v>14400000</v>
      </c>
      <c r="T113" s="259">
        <f t="shared" si="8"/>
        <v>1200000</v>
      </c>
      <c r="U113" s="274">
        <f t="shared" si="6"/>
        <v>15600000</v>
      </c>
      <c r="V113" s="260"/>
      <c r="W113" s="261"/>
    </row>
    <row r="114" spans="1:23" s="262" customFormat="1" ht="23.25" customHeight="1" x14ac:dyDescent="0.25">
      <c r="A114" s="354">
        <v>89</v>
      </c>
      <c r="B114" s="268"/>
      <c r="C114" s="335">
        <v>3407984</v>
      </c>
      <c r="D114" s="322" t="s">
        <v>343</v>
      </c>
      <c r="E114" s="7">
        <v>111</v>
      </c>
      <c r="F114" s="311" t="s">
        <v>18</v>
      </c>
      <c r="G114" s="257">
        <v>1300000</v>
      </c>
      <c r="H114" s="257">
        <v>1300000</v>
      </c>
      <c r="I114" s="257">
        <v>1300000</v>
      </c>
      <c r="J114" s="257">
        <v>1300000</v>
      </c>
      <c r="K114" s="257">
        <v>1300000</v>
      </c>
      <c r="L114" s="257">
        <v>1300000</v>
      </c>
      <c r="M114" s="257">
        <v>1300000</v>
      </c>
      <c r="N114" s="257">
        <v>1300000</v>
      </c>
      <c r="O114" s="257">
        <v>1300000</v>
      </c>
      <c r="P114" s="257">
        <v>1300000</v>
      </c>
      <c r="Q114" s="257">
        <v>1300000</v>
      </c>
      <c r="R114" s="257">
        <v>1300000</v>
      </c>
      <c r="S114" s="258">
        <f t="shared" si="7"/>
        <v>15600000</v>
      </c>
      <c r="T114" s="259">
        <f t="shared" si="8"/>
        <v>1300000</v>
      </c>
      <c r="U114" s="274">
        <f t="shared" si="6"/>
        <v>16900000</v>
      </c>
      <c r="V114" s="260"/>
      <c r="W114" s="261"/>
    </row>
    <row r="115" spans="1:23" s="262" customFormat="1" ht="23.25" customHeight="1" x14ac:dyDescent="0.25">
      <c r="A115" s="354">
        <v>90</v>
      </c>
      <c r="B115" s="268"/>
      <c r="C115" s="335">
        <v>5647999</v>
      </c>
      <c r="D115" s="322" t="s">
        <v>417</v>
      </c>
      <c r="E115" s="7">
        <v>111</v>
      </c>
      <c r="F115" s="311" t="s">
        <v>18</v>
      </c>
      <c r="G115" s="257">
        <v>900000</v>
      </c>
      <c r="H115" s="257">
        <v>900000</v>
      </c>
      <c r="I115" s="257">
        <v>900000</v>
      </c>
      <c r="J115" s="257">
        <v>900000</v>
      </c>
      <c r="K115" s="257">
        <v>900000</v>
      </c>
      <c r="L115" s="257">
        <v>900000</v>
      </c>
      <c r="M115" s="257">
        <v>900000</v>
      </c>
      <c r="N115" s="257">
        <v>900000</v>
      </c>
      <c r="O115" s="257">
        <v>900000</v>
      </c>
      <c r="P115" s="257">
        <v>900000</v>
      </c>
      <c r="Q115" s="257">
        <v>900000</v>
      </c>
      <c r="R115" s="257">
        <v>1200000</v>
      </c>
      <c r="S115" s="258">
        <f t="shared" si="7"/>
        <v>11100000</v>
      </c>
      <c r="T115" s="259">
        <f t="shared" si="8"/>
        <v>925000</v>
      </c>
      <c r="U115" s="274">
        <f t="shared" si="6"/>
        <v>12025000</v>
      </c>
      <c r="V115" s="260"/>
      <c r="W115" s="261"/>
    </row>
    <row r="116" spans="1:23" s="262" customFormat="1" ht="23.25" customHeight="1" x14ac:dyDescent="0.25">
      <c r="A116" s="354">
        <v>91</v>
      </c>
      <c r="B116" s="277"/>
      <c r="C116" s="335">
        <v>6818316</v>
      </c>
      <c r="D116" s="322" t="s">
        <v>418</v>
      </c>
      <c r="E116" s="7">
        <v>111</v>
      </c>
      <c r="F116" s="311" t="s">
        <v>18</v>
      </c>
      <c r="G116" s="257">
        <v>900000</v>
      </c>
      <c r="H116" s="257">
        <v>900000</v>
      </c>
      <c r="I116" s="257">
        <v>900000</v>
      </c>
      <c r="J116" s="257">
        <v>900000</v>
      </c>
      <c r="K116" s="257">
        <v>900000</v>
      </c>
      <c r="L116" s="257">
        <v>900000</v>
      </c>
      <c r="M116" s="257">
        <v>900000</v>
      </c>
      <c r="N116" s="257">
        <v>1200000</v>
      </c>
      <c r="O116" s="257">
        <v>1200000</v>
      </c>
      <c r="P116" s="257">
        <v>1200000</v>
      </c>
      <c r="Q116" s="257">
        <v>1200000</v>
      </c>
      <c r="R116" s="257">
        <v>1200000</v>
      </c>
      <c r="S116" s="258">
        <f t="shared" si="7"/>
        <v>12300000</v>
      </c>
      <c r="T116" s="259">
        <f t="shared" si="8"/>
        <v>1025000</v>
      </c>
      <c r="U116" s="274">
        <f t="shared" si="6"/>
        <v>13325000</v>
      </c>
      <c r="V116" s="260"/>
      <c r="W116" s="261"/>
    </row>
    <row r="117" spans="1:23" s="262" customFormat="1" ht="23.25" customHeight="1" x14ac:dyDescent="0.25">
      <c r="A117" s="354">
        <v>92</v>
      </c>
      <c r="B117" s="268"/>
      <c r="C117" s="341">
        <v>4541968</v>
      </c>
      <c r="D117" s="321" t="s">
        <v>419</v>
      </c>
      <c r="E117" s="7">
        <v>111</v>
      </c>
      <c r="F117" s="311" t="s">
        <v>18</v>
      </c>
      <c r="G117" s="257">
        <v>900000</v>
      </c>
      <c r="H117" s="257">
        <v>900000</v>
      </c>
      <c r="I117" s="257">
        <v>900000</v>
      </c>
      <c r="J117" s="257">
        <v>900000</v>
      </c>
      <c r="K117" s="257">
        <v>900000</v>
      </c>
      <c r="L117" s="257">
        <v>900000</v>
      </c>
      <c r="M117" s="257">
        <v>900000</v>
      </c>
      <c r="N117" s="257">
        <v>900000</v>
      </c>
      <c r="O117" s="257">
        <v>900000</v>
      </c>
      <c r="P117" s="257">
        <v>900000</v>
      </c>
      <c r="Q117" s="257">
        <v>900000</v>
      </c>
      <c r="R117" s="257">
        <v>900000</v>
      </c>
      <c r="S117" s="258">
        <f t="shared" si="7"/>
        <v>10800000</v>
      </c>
      <c r="T117" s="259">
        <f t="shared" si="8"/>
        <v>900000</v>
      </c>
      <c r="U117" s="274">
        <f t="shared" si="6"/>
        <v>11700000</v>
      </c>
      <c r="V117" s="260"/>
      <c r="W117" s="261"/>
    </row>
    <row r="118" spans="1:23" s="262" customFormat="1" ht="23.25" customHeight="1" x14ac:dyDescent="0.25">
      <c r="A118" s="354">
        <v>93</v>
      </c>
      <c r="B118" s="277"/>
      <c r="C118" s="335">
        <v>5849881</v>
      </c>
      <c r="D118" s="319" t="s">
        <v>420</v>
      </c>
      <c r="E118" s="7">
        <v>111</v>
      </c>
      <c r="F118" s="311" t="s">
        <v>18</v>
      </c>
      <c r="G118" s="257">
        <v>900000</v>
      </c>
      <c r="H118" s="257">
        <v>900000</v>
      </c>
      <c r="I118" s="257">
        <v>900000</v>
      </c>
      <c r="J118" s="257">
        <v>900000</v>
      </c>
      <c r="K118" s="257">
        <v>900000</v>
      </c>
      <c r="L118" s="257">
        <v>900000</v>
      </c>
      <c r="M118" s="257">
        <v>900000</v>
      </c>
      <c r="N118" s="257">
        <v>900000</v>
      </c>
      <c r="O118" s="257">
        <v>900000</v>
      </c>
      <c r="P118" s="257">
        <v>900000</v>
      </c>
      <c r="Q118" s="257">
        <v>900000</v>
      </c>
      <c r="R118" s="257">
        <v>900000</v>
      </c>
      <c r="S118" s="258">
        <f t="shared" si="7"/>
        <v>10800000</v>
      </c>
      <c r="T118" s="259">
        <f t="shared" si="8"/>
        <v>900000</v>
      </c>
      <c r="U118" s="274">
        <f t="shared" ref="U118:U198" si="9">SUM(S118:T118)</f>
        <v>11700000</v>
      </c>
      <c r="V118" s="260"/>
      <c r="W118" s="261"/>
    </row>
    <row r="119" spans="1:23" s="262" customFormat="1" ht="23.25" customHeight="1" x14ac:dyDescent="0.25">
      <c r="A119" s="354">
        <v>94</v>
      </c>
      <c r="B119" s="277"/>
      <c r="C119" s="335">
        <v>5293998</v>
      </c>
      <c r="D119" s="319" t="s">
        <v>421</v>
      </c>
      <c r="E119" s="7">
        <v>111</v>
      </c>
      <c r="F119" s="311" t="s">
        <v>18</v>
      </c>
      <c r="G119" s="257">
        <v>900000</v>
      </c>
      <c r="H119" s="257">
        <v>900000</v>
      </c>
      <c r="I119" s="257">
        <v>900000</v>
      </c>
      <c r="J119" s="257">
        <v>900000</v>
      </c>
      <c r="K119" s="257">
        <v>900000</v>
      </c>
      <c r="L119" s="257">
        <v>900000</v>
      </c>
      <c r="M119" s="257">
        <v>900000</v>
      </c>
      <c r="N119" s="257">
        <v>1200000</v>
      </c>
      <c r="O119" s="257">
        <v>1200000</v>
      </c>
      <c r="P119" s="257">
        <v>1200000</v>
      </c>
      <c r="Q119" s="257">
        <v>1200000</v>
      </c>
      <c r="R119" s="257">
        <v>1200000</v>
      </c>
      <c r="S119" s="258">
        <f t="shared" si="7"/>
        <v>12300000</v>
      </c>
      <c r="T119" s="259">
        <f t="shared" si="8"/>
        <v>1025000</v>
      </c>
      <c r="U119" s="274">
        <f t="shared" si="9"/>
        <v>13325000</v>
      </c>
      <c r="V119" s="260"/>
      <c r="W119" s="261"/>
    </row>
    <row r="120" spans="1:23" s="262" customFormat="1" ht="23.25" customHeight="1" x14ac:dyDescent="0.25">
      <c r="A120" s="354">
        <v>95</v>
      </c>
      <c r="B120" s="277"/>
      <c r="C120" s="335">
        <v>7734337</v>
      </c>
      <c r="D120" s="322" t="s">
        <v>422</v>
      </c>
      <c r="E120" s="7">
        <v>111</v>
      </c>
      <c r="F120" s="311" t="s">
        <v>18</v>
      </c>
      <c r="G120" s="257">
        <v>900000</v>
      </c>
      <c r="H120" s="257">
        <v>900000</v>
      </c>
      <c r="I120" s="257">
        <v>900000</v>
      </c>
      <c r="J120" s="257">
        <v>900000</v>
      </c>
      <c r="K120" s="257">
        <v>900000</v>
      </c>
      <c r="L120" s="257">
        <v>900000</v>
      </c>
      <c r="M120" s="257">
        <v>900000</v>
      </c>
      <c r="N120" s="257">
        <v>1200000</v>
      </c>
      <c r="O120" s="257">
        <v>1200000</v>
      </c>
      <c r="P120" s="257">
        <v>1200000</v>
      </c>
      <c r="Q120" s="257">
        <v>1200000</v>
      </c>
      <c r="R120" s="257">
        <v>1200000</v>
      </c>
      <c r="S120" s="258">
        <f t="shared" si="7"/>
        <v>12300000</v>
      </c>
      <c r="T120" s="259">
        <f t="shared" si="8"/>
        <v>1025000</v>
      </c>
      <c r="U120" s="274">
        <f t="shared" si="9"/>
        <v>13325000</v>
      </c>
      <c r="V120" s="260"/>
      <c r="W120" s="261"/>
    </row>
    <row r="121" spans="1:23" s="262" customFormat="1" ht="23.25" customHeight="1" x14ac:dyDescent="0.25">
      <c r="A121" s="354">
        <v>96</v>
      </c>
      <c r="B121" s="332"/>
      <c r="C121" s="344">
        <v>4670197</v>
      </c>
      <c r="D121" s="377" t="s">
        <v>423</v>
      </c>
      <c r="E121" s="7">
        <v>111</v>
      </c>
      <c r="F121" s="311" t="s">
        <v>18</v>
      </c>
      <c r="G121" s="257">
        <v>900000</v>
      </c>
      <c r="H121" s="257">
        <v>900000</v>
      </c>
      <c r="I121" s="257">
        <v>900000</v>
      </c>
      <c r="J121" s="257">
        <v>900000</v>
      </c>
      <c r="K121" s="257">
        <v>900000</v>
      </c>
      <c r="L121" s="257">
        <v>900000</v>
      </c>
      <c r="M121" s="257">
        <v>900000</v>
      </c>
      <c r="N121" s="257">
        <v>1200000</v>
      </c>
      <c r="O121" s="257">
        <v>1200000</v>
      </c>
      <c r="P121" s="257">
        <v>1200000</v>
      </c>
      <c r="Q121" s="257">
        <v>1200000</v>
      </c>
      <c r="R121" s="257">
        <v>1200000</v>
      </c>
      <c r="S121" s="258">
        <f t="shared" si="7"/>
        <v>12300000</v>
      </c>
      <c r="T121" s="259">
        <f t="shared" si="8"/>
        <v>1025000</v>
      </c>
      <c r="U121" s="329">
        <f t="shared" si="9"/>
        <v>13325000</v>
      </c>
      <c r="V121" s="260"/>
      <c r="W121" s="261"/>
    </row>
    <row r="122" spans="1:23" s="262" customFormat="1" ht="23.25" customHeight="1" x14ac:dyDescent="0.25">
      <c r="A122" s="354">
        <v>97</v>
      </c>
      <c r="B122" s="277"/>
      <c r="C122" s="335">
        <v>5786116</v>
      </c>
      <c r="D122" s="322" t="s">
        <v>424</v>
      </c>
      <c r="E122" s="7">
        <v>111</v>
      </c>
      <c r="F122" s="311" t="s">
        <v>18</v>
      </c>
      <c r="G122" s="257">
        <v>900000</v>
      </c>
      <c r="H122" s="257">
        <v>900000</v>
      </c>
      <c r="I122" s="257">
        <v>900000</v>
      </c>
      <c r="J122" s="257">
        <v>900000</v>
      </c>
      <c r="K122" s="257">
        <v>900000</v>
      </c>
      <c r="L122" s="257">
        <v>900000</v>
      </c>
      <c r="M122" s="257">
        <v>900000</v>
      </c>
      <c r="N122" s="257">
        <v>900000</v>
      </c>
      <c r="O122" s="257">
        <v>900000</v>
      </c>
      <c r="P122" s="257">
        <v>900000</v>
      </c>
      <c r="Q122" s="257">
        <v>900000</v>
      </c>
      <c r="R122" s="257">
        <v>900000</v>
      </c>
      <c r="S122" s="258">
        <f t="shared" si="7"/>
        <v>10800000</v>
      </c>
      <c r="T122" s="259">
        <f t="shared" si="8"/>
        <v>900000</v>
      </c>
      <c r="U122" s="274">
        <f t="shared" si="9"/>
        <v>11700000</v>
      </c>
      <c r="V122" s="260"/>
      <c r="W122" s="261"/>
    </row>
    <row r="123" spans="1:23" s="262" customFormat="1" ht="23.25" customHeight="1" x14ac:dyDescent="0.25">
      <c r="A123" s="354">
        <v>98</v>
      </c>
      <c r="B123" s="277"/>
      <c r="C123" s="335">
        <v>5530520</v>
      </c>
      <c r="D123" s="319" t="s">
        <v>425</v>
      </c>
      <c r="E123" s="7">
        <v>111</v>
      </c>
      <c r="F123" s="311" t="s">
        <v>18</v>
      </c>
      <c r="G123" s="257">
        <v>900000</v>
      </c>
      <c r="H123" s="257">
        <v>900000</v>
      </c>
      <c r="I123" s="257">
        <v>900000</v>
      </c>
      <c r="J123" s="257">
        <v>900000</v>
      </c>
      <c r="K123" s="257">
        <v>900000</v>
      </c>
      <c r="L123" s="257">
        <v>900000</v>
      </c>
      <c r="M123" s="257">
        <v>900000</v>
      </c>
      <c r="N123" s="257">
        <v>900000</v>
      </c>
      <c r="O123" s="257">
        <v>900000</v>
      </c>
      <c r="P123" s="257">
        <v>900000</v>
      </c>
      <c r="Q123" s="257">
        <v>900000</v>
      </c>
      <c r="R123" s="257">
        <v>900000</v>
      </c>
      <c r="S123" s="258">
        <f t="shared" si="7"/>
        <v>10800000</v>
      </c>
      <c r="T123" s="259">
        <f t="shared" si="8"/>
        <v>900000</v>
      </c>
      <c r="U123" s="274">
        <f t="shared" si="9"/>
        <v>11700000</v>
      </c>
      <c r="V123" s="260"/>
      <c r="W123" s="261"/>
    </row>
    <row r="124" spans="1:23" s="262" customFormat="1" ht="23.25" customHeight="1" x14ac:dyDescent="0.25">
      <c r="A124" s="354">
        <v>99</v>
      </c>
      <c r="B124" s="277"/>
      <c r="C124" s="335">
        <v>5384072</v>
      </c>
      <c r="D124" s="319" t="s">
        <v>426</v>
      </c>
      <c r="E124" s="7">
        <v>111</v>
      </c>
      <c r="F124" s="311" t="s">
        <v>18</v>
      </c>
      <c r="G124" s="257">
        <v>900000</v>
      </c>
      <c r="H124" s="257">
        <v>900000</v>
      </c>
      <c r="I124" s="257">
        <v>900000</v>
      </c>
      <c r="J124" s="257">
        <v>900000</v>
      </c>
      <c r="K124" s="257">
        <v>900000</v>
      </c>
      <c r="L124" s="257">
        <v>900000</v>
      </c>
      <c r="M124" s="257">
        <v>900000</v>
      </c>
      <c r="N124" s="257">
        <v>900000</v>
      </c>
      <c r="O124" s="257">
        <v>900000</v>
      </c>
      <c r="P124" s="257">
        <v>900000</v>
      </c>
      <c r="Q124" s="257">
        <v>900000</v>
      </c>
      <c r="R124" s="257">
        <v>900000</v>
      </c>
      <c r="S124" s="258">
        <f t="shared" si="7"/>
        <v>10800000</v>
      </c>
      <c r="T124" s="259">
        <f t="shared" si="8"/>
        <v>900000</v>
      </c>
      <c r="U124" s="274">
        <f t="shared" si="9"/>
        <v>11700000</v>
      </c>
      <c r="V124" s="260"/>
      <c r="W124" s="261"/>
    </row>
    <row r="125" spans="1:23" s="262" customFormat="1" ht="23.25" customHeight="1" x14ac:dyDescent="0.25">
      <c r="A125" s="354">
        <v>100</v>
      </c>
      <c r="B125" s="277"/>
      <c r="C125" s="335">
        <v>5503491</v>
      </c>
      <c r="D125" s="319" t="s">
        <v>427</v>
      </c>
      <c r="E125" s="7">
        <v>111</v>
      </c>
      <c r="F125" s="311" t="s">
        <v>18</v>
      </c>
      <c r="G125" s="257">
        <v>900000</v>
      </c>
      <c r="H125" s="257">
        <v>900000</v>
      </c>
      <c r="I125" s="257">
        <v>900000</v>
      </c>
      <c r="J125" s="257">
        <v>900000</v>
      </c>
      <c r="K125" s="257">
        <v>900000</v>
      </c>
      <c r="L125" s="257">
        <v>900000</v>
      </c>
      <c r="M125" s="257">
        <v>900000</v>
      </c>
      <c r="N125" s="257">
        <v>900000</v>
      </c>
      <c r="O125" s="257">
        <v>900000</v>
      </c>
      <c r="P125" s="257">
        <v>900000</v>
      </c>
      <c r="Q125" s="257">
        <v>900000</v>
      </c>
      <c r="R125" s="257">
        <v>900000</v>
      </c>
      <c r="S125" s="258">
        <f t="shared" si="7"/>
        <v>10800000</v>
      </c>
      <c r="T125" s="259">
        <f t="shared" si="8"/>
        <v>900000</v>
      </c>
      <c r="U125" s="274">
        <f t="shared" si="9"/>
        <v>11700000</v>
      </c>
      <c r="V125" s="260"/>
      <c r="W125" s="261"/>
    </row>
    <row r="126" spans="1:23" s="262" customFormat="1" ht="23.25" customHeight="1" x14ac:dyDescent="0.25">
      <c r="A126" s="354">
        <v>101</v>
      </c>
      <c r="B126" s="277"/>
      <c r="C126" s="335">
        <v>6954976</v>
      </c>
      <c r="D126" s="319" t="s">
        <v>428</v>
      </c>
      <c r="E126" s="7">
        <v>111</v>
      </c>
      <c r="F126" s="311" t="s">
        <v>18</v>
      </c>
      <c r="G126" s="257">
        <v>900000</v>
      </c>
      <c r="H126" s="257">
        <v>900000</v>
      </c>
      <c r="I126" s="257">
        <v>900000</v>
      </c>
      <c r="J126" s="257">
        <v>900000</v>
      </c>
      <c r="K126" s="257">
        <v>900000</v>
      </c>
      <c r="L126" s="257">
        <v>900000</v>
      </c>
      <c r="M126" s="257">
        <v>900000</v>
      </c>
      <c r="N126" s="257">
        <v>900000</v>
      </c>
      <c r="O126" s="257">
        <v>900000</v>
      </c>
      <c r="P126" s="257">
        <v>900000</v>
      </c>
      <c r="Q126" s="257">
        <v>900000</v>
      </c>
      <c r="R126" s="257">
        <v>900000</v>
      </c>
      <c r="S126" s="258">
        <f t="shared" si="7"/>
        <v>10800000</v>
      </c>
      <c r="T126" s="259">
        <f t="shared" si="8"/>
        <v>900000</v>
      </c>
      <c r="U126" s="274">
        <f t="shared" si="9"/>
        <v>11700000</v>
      </c>
      <c r="V126" s="260"/>
      <c r="W126" s="261"/>
    </row>
    <row r="127" spans="1:23" s="262" customFormat="1" ht="23.25" customHeight="1" x14ac:dyDescent="0.25">
      <c r="A127" s="354">
        <v>102</v>
      </c>
      <c r="B127" s="307"/>
      <c r="C127" s="335">
        <v>3895780</v>
      </c>
      <c r="D127" s="319" t="s">
        <v>429</v>
      </c>
      <c r="E127" s="7">
        <v>111</v>
      </c>
      <c r="F127" s="311" t="s">
        <v>18</v>
      </c>
      <c r="G127" s="257">
        <v>1600000</v>
      </c>
      <c r="H127" s="257">
        <v>1600000</v>
      </c>
      <c r="I127" s="257">
        <v>1600000</v>
      </c>
      <c r="J127" s="257">
        <v>1600000</v>
      </c>
      <c r="K127" s="257">
        <v>1600000</v>
      </c>
      <c r="L127" s="257">
        <v>1600000</v>
      </c>
      <c r="M127" s="257">
        <v>1600000</v>
      </c>
      <c r="N127" s="257">
        <v>1600000</v>
      </c>
      <c r="O127" s="257">
        <v>1600000</v>
      </c>
      <c r="P127" s="257">
        <v>1600000</v>
      </c>
      <c r="Q127" s="257">
        <v>1600000</v>
      </c>
      <c r="R127" s="257">
        <v>1600000</v>
      </c>
      <c r="S127" s="258">
        <f t="shared" si="7"/>
        <v>19200000</v>
      </c>
      <c r="T127" s="259">
        <f t="shared" si="8"/>
        <v>1600000</v>
      </c>
      <c r="U127" s="328">
        <f t="shared" si="9"/>
        <v>20800000</v>
      </c>
      <c r="V127" s="260"/>
      <c r="W127" s="261"/>
    </row>
    <row r="128" spans="1:23" s="262" customFormat="1" ht="23.25" customHeight="1" x14ac:dyDescent="0.25">
      <c r="A128" s="354">
        <v>103</v>
      </c>
      <c r="B128" s="307"/>
      <c r="C128" s="335">
        <v>1132896</v>
      </c>
      <c r="D128" s="319" t="s">
        <v>391</v>
      </c>
      <c r="E128" s="7">
        <v>111</v>
      </c>
      <c r="F128" s="311" t="s">
        <v>18</v>
      </c>
      <c r="G128" s="257">
        <v>800000</v>
      </c>
      <c r="H128" s="257">
        <v>800000</v>
      </c>
      <c r="I128" s="257">
        <v>800000</v>
      </c>
      <c r="J128" s="257">
        <v>800000</v>
      </c>
      <c r="K128" s="257">
        <v>800000</v>
      </c>
      <c r="L128" s="257">
        <v>800000</v>
      </c>
      <c r="M128" s="257">
        <v>800000</v>
      </c>
      <c r="N128" s="257">
        <v>800000</v>
      </c>
      <c r="O128" s="257">
        <v>800000</v>
      </c>
      <c r="P128" s="257">
        <v>800000</v>
      </c>
      <c r="Q128" s="257">
        <v>800000</v>
      </c>
      <c r="R128" s="257">
        <v>800000</v>
      </c>
      <c r="S128" s="258">
        <f t="shared" si="7"/>
        <v>9600000</v>
      </c>
      <c r="T128" s="259">
        <f t="shared" si="8"/>
        <v>800000</v>
      </c>
      <c r="U128" s="328">
        <f t="shared" si="9"/>
        <v>10400000</v>
      </c>
      <c r="V128" s="260"/>
      <c r="W128" s="261"/>
    </row>
    <row r="129" spans="1:23" s="262" customFormat="1" ht="23.25" customHeight="1" x14ac:dyDescent="0.25">
      <c r="A129" s="354">
        <v>104</v>
      </c>
      <c r="B129" s="307"/>
      <c r="C129" s="335">
        <v>4994126</v>
      </c>
      <c r="D129" s="322" t="s">
        <v>430</v>
      </c>
      <c r="E129" s="7">
        <v>111</v>
      </c>
      <c r="F129" s="311" t="s">
        <v>18</v>
      </c>
      <c r="G129" s="257">
        <v>1000000</v>
      </c>
      <c r="H129" s="257">
        <v>1000000</v>
      </c>
      <c r="I129" s="257">
        <v>1000000</v>
      </c>
      <c r="J129" s="257">
        <v>1000000</v>
      </c>
      <c r="K129" s="257">
        <v>1000000</v>
      </c>
      <c r="L129" s="257">
        <v>1000000</v>
      </c>
      <c r="M129" s="257">
        <v>1000000</v>
      </c>
      <c r="N129" s="257">
        <v>1000000</v>
      </c>
      <c r="O129" s="257">
        <v>1000000</v>
      </c>
      <c r="P129" s="257">
        <v>1000000</v>
      </c>
      <c r="Q129" s="257">
        <v>1000000</v>
      </c>
      <c r="R129" s="257">
        <v>1000000</v>
      </c>
      <c r="S129" s="258">
        <f t="shared" si="7"/>
        <v>12000000</v>
      </c>
      <c r="T129" s="259">
        <f t="shared" si="8"/>
        <v>1000000</v>
      </c>
      <c r="U129" s="328">
        <f t="shared" si="9"/>
        <v>13000000</v>
      </c>
      <c r="V129" s="260"/>
      <c r="W129" s="261"/>
    </row>
    <row r="130" spans="1:23" s="262" customFormat="1" ht="23.25" customHeight="1" x14ac:dyDescent="0.25">
      <c r="A130" s="354">
        <v>105</v>
      </c>
      <c r="B130" s="307"/>
      <c r="C130" s="341">
        <v>3422735</v>
      </c>
      <c r="D130" s="322" t="s">
        <v>431</v>
      </c>
      <c r="E130" s="7">
        <v>111</v>
      </c>
      <c r="F130" s="311" t="s">
        <v>18</v>
      </c>
      <c r="G130" s="257">
        <v>2000000</v>
      </c>
      <c r="H130" s="257">
        <v>2000000</v>
      </c>
      <c r="I130" s="257">
        <v>2000000</v>
      </c>
      <c r="J130" s="257">
        <v>2000000</v>
      </c>
      <c r="K130" s="257">
        <v>2000000</v>
      </c>
      <c r="L130" s="257">
        <v>2000000</v>
      </c>
      <c r="M130" s="257">
        <v>2000000</v>
      </c>
      <c r="N130" s="257">
        <v>2000000</v>
      </c>
      <c r="O130" s="257">
        <v>2000000</v>
      </c>
      <c r="P130" s="257">
        <v>2000000</v>
      </c>
      <c r="Q130" s="257">
        <v>2000000</v>
      </c>
      <c r="R130" s="257">
        <v>2000000</v>
      </c>
      <c r="S130" s="258">
        <f t="shared" si="7"/>
        <v>24000000</v>
      </c>
      <c r="T130" s="259">
        <f t="shared" si="8"/>
        <v>2000000</v>
      </c>
      <c r="U130" s="328">
        <f t="shared" si="9"/>
        <v>26000000</v>
      </c>
      <c r="V130" s="260"/>
      <c r="W130" s="261"/>
    </row>
    <row r="131" spans="1:23" s="262" customFormat="1" ht="23.25" customHeight="1" x14ac:dyDescent="0.25">
      <c r="A131" s="354">
        <v>106</v>
      </c>
      <c r="B131" s="307"/>
      <c r="C131" s="342">
        <v>5758603</v>
      </c>
      <c r="D131" s="323" t="s">
        <v>432</v>
      </c>
      <c r="E131" s="7">
        <v>111</v>
      </c>
      <c r="F131" s="311" t="s">
        <v>18</v>
      </c>
      <c r="G131" s="257">
        <v>900000</v>
      </c>
      <c r="H131" s="257">
        <v>900000</v>
      </c>
      <c r="I131" s="257">
        <v>900000</v>
      </c>
      <c r="J131" s="257">
        <v>900000</v>
      </c>
      <c r="K131" s="257">
        <v>900000</v>
      </c>
      <c r="L131" s="257">
        <v>900000</v>
      </c>
      <c r="M131" s="257">
        <v>900000</v>
      </c>
      <c r="N131" s="257">
        <v>900000</v>
      </c>
      <c r="O131" s="257">
        <v>900000</v>
      </c>
      <c r="P131" s="257">
        <v>900000</v>
      </c>
      <c r="Q131" s="257">
        <v>900000</v>
      </c>
      <c r="R131" s="257">
        <v>900000</v>
      </c>
      <c r="S131" s="258">
        <f t="shared" si="7"/>
        <v>10800000</v>
      </c>
      <c r="T131" s="259">
        <f t="shared" si="8"/>
        <v>900000</v>
      </c>
      <c r="U131" s="328">
        <f t="shared" si="9"/>
        <v>11700000</v>
      </c>
      <c r="V131" s="260"/>
      <c r="W131" s="261"/>
    </row>
    <row r="132" spans="1:23" s="262" customFormat="1" ht="23.25" customHeight="1" x14ac:dyDescent="0.25">
      <c r="A132" s="354">
        <v>107</v>
      </c>
      <c r="B132" s="277"/>
      <c r="C132" s="341">
        <v>5811423</v>
      </c>
      <c r="D132" s="321" t="s">
        <v>433</v>
      </c>
      <c r="E132" s="7">
        <v>111</v>
      </c>
      <c r="F132" s="311" t="s">
        <v>18</v>
      </c>
      <c r="G132" s="257">
        <v>900000</v>
      </c>
      <c r="H132" s="257">
        <v>900000</v>
      </c>
      <c r="I132" s="257">
        <v>900000</v>
      </c>
      <c r="J132" s="257">
        <v>900000</v>
      </c>
      <c r="K132" s="257">
        <v>900000</v>
      </c>
      <c r="L132" s="257">
        <v>900000</v>
      </c>
      <c r="M132" s="257">
        <v>900000</v>
      </c>
      <c r="N132" s="257">
        <v>900000</v>
      </c>
      <c r="O132" s="257">
        <v>900000</v>
      </c>
      <c r="P132" s="257">
        <v>900000</v>
      </c>
      <c r="Q132" s="257">
        <v>900000</v>
      </c>
      <c r="R132" s="257">
        <v>900000</v>
      </c>
      <c r="S132" s="258">
        <f t="shared" si="7"/>
        <v>10800000</v>
      </c>
      <c r="T132" s="259">
        <f t="shared" si="8"/>
        <v>900000</v>
      </c>
      <c r="U132" s="274">
        <f t="shared" si="9"/>
        <v>11700000</v>
      </c>
      <c r="V132" s="260"/>
      <c r="W132" s="261"/>
    </row>
    <row r="133" spans="1:23" s="262" customFormat="1" ht="23.25" customHeight="1" x14ac:dyDescent="0.25">
      <c r="A133" s="354">
        <v>108</v>
      </c>
      <c r="B133" s="277"/>
      <c r="C133" s="342">
        <v>5068095</v>
      </c>
      <c r="D133" s="323" t="s">
        <v>434</v>
      </c>
      <c r="E133" s="7">
        <v>111</v>
      </c>
      <c r="F133" s="311" t="s">
        <v>18</v>
      </c>
      <c r="G133" s="257">
        <v>1000000</v>
      </c>
      <c r="H133" s="257">
        <v>1000000</v>
      </c>
      <c r="I133" s="257">
        <v>1000000</v>
      </c>
      <c r="J133" s="257">
        <v>1000000</v>
      </c>
      <c r="K133" s="257">
        <v>1000000</v>
      </c>
      <c r="L133" s="257">
        <v>1000000</v>
      </c>
      <c r="M133" s="257">
        <v>1000000</v>
      </c>
      <c r="N133" s="257">
        <v>1000000</v>
      </c>
      <c r="O133" s="257">
        <v>1000000</v>
      </c>
      <c r="P133" s="257">
        <v>1000000</v>
      </c>
      <c r="Q133" s="257">
        <v>1000000</v>
      </c>
      <c r="R133" s="257">
        <v>1000000</v>
      </c>
      <c r="S133" s="258">
        <f t="shared" si="7"/>
        <v>12000000</v>
      </c>
      <c r="T133" s="259">
        <f t="shared" si="8"/>
        <v>1000000</v>
      </c>
      <c r="U133" s="274">
        <f t="shared" si="9"/>
        <v>13000000</v>
      </c>
      <c r="V133" s="260"/>
      <c r="W133" s="261"/>
    </row>
    <row r="134" spans="1:23" s="262" customFormat="1" ht="23.25" customHeight="1" x14ac:dyDescent="0.25">
      <c r="A134" s="354">
        <v>109</v>
      </c>
      <c r="B134" s="300"/>
      <c r="C134" s="343">
        <v>6634431</v>
      </c>
      <c r="D134" s="322" t="s">
        <v>435</v>
      </c>
      <c r="E134" s="7">
        <v>111</v>
      </c>
      <c r="F134" s="311" t="s">
        <v>18</v>
      </c>
      <c r="G134" s="257">
        <v>900000</v>
      </c>
      <c r="H134" s="257">
        <v>900000</v>
      </c>
      <c r="I134" s="257">
        <v>900000</v>
      </c>
      <c r="J134" s="257">
        <v>900000</v>
      </c>
      <c r="K134" s="257">
        <v>900000</v>
      </c>
      <c r="L134" s="257">
        <v>900000</v>
      </c>
      <c r="M134" s="257">
        <v>900000</v>
      </c>
      <c r="N134" s="257">
        <v>900000</v>
      </c>
      <c r="O134" s="257">
        <v>900000</v>
      </c>
      <c r="P134" s="257">
        <v>900000</v>
      </c>
      <c r="Q134" s="257">
        <v>900000</v>
      </c>
      <c r="R134" s="257">
        <v>900000</v>
      </c>
      <c r="S134" s="258">
        <f t="shared" si="7"/>
        <v>10800000</v>
      </c>
      <c r="T134" s="259">
        <f t="shared" si="8"/>
        <v>900000</v>
      </c>
      <c r="U134" s="299">
        <f t="shared" si="9"/>
        <v>11700000</v>
      </c>
      <c r="V134" s="260"/>
      <c r="W134" s="261"/>
    </row>
    <row r="135" spans="1:23" s="262" customFormat="1" ht="23.25" customHeight="1" x14ac:dyDescent="0.25">
      <c r="A135" s="354">
        <v>110</v>
      </c>
      <c r="B135" s="277"/>
      <c r="C135" s="342">
        <v>1096267</v>
      </c>
      <c r="D135" s="323" t="s">
        <v>436</v>
      </c>
      <c r="E135" s="7">
        <v>111</v>
      </c>
      <c r="F135" s="311" t="s">
        <v>18</v>
      </c>
      <c r="G135" s="257">
        <v>1200000</v>
      </c>
      <c r="H135" s="257">
        <v>1200000</v>
      </c>
      <c r="I135" s="257">
        <v>1200000</v>
      </c>
      <c r="J135" s="257">
        <v>1200000</v>
      </c>
      <c r="K135" s="257">
        <v>1200000</v>
      </c>
      <c r="L135" s="257">
        <v>1200000</v>
      </c>
      <c r="M135" s="257">
        <v>1200000</v>
      </c>
      <c r="N135" s="257">
        <v>1200000</v>
      </c>
      <c r="O135" s="257">
        <v>1200000</v>
      </c>
      <c r="P135" s="257">
        <v>1200000</v>
      </c>
      <c r="Q135" s="257">
        <v>1200000</v>
      </c>
      <c r="R135" s="257">
        <v>1200000</v>
      </c>
      <c r="S135" s="258">
        <f t="shared" si="7"/>
        <v>14400000</v>
      </c>
      <c r="T135" s="259">
        <f t="shared" si="8"/>
        <v>1200000</v>
      </c>
      <c r="U135" s="299">
        <f t="shared" si="9"/>
        <v>15600000</v>
      </c>
      <c r="V135" s="260"/>
      <c r="W135" s="261"/>
    </row>
    <row r="136" spans="1:23" s="262" customFormat="1" ht="23.25" customHeight="1" x14ac:dyDescent="0.25">
      <c r="A136" s="354">
        <v>111</v>
      </c>
      <c r="B136" s="300"/>
      <c r="C136" s="341">
        <v>5075988</v>
      </c>
      <c r="D136" s="322" t="s">
        <v>437</v>
      </c>
      <c r="E136" s="7">
        <v>111</v>
      </c>
      <c r="F136" s="311" t="s">
        <v>18</v>
      </c>
      <c r="G136" s="257">
        <v>900000</v>
      </c>
      <c r="H136" s="257">
        <v>900000</v>
      </c>
      <c r="I136" s="257">
        <v>900000</v>
      </c>
      <c r="J136" s="257">
        <v>900000</v>
      </c>
      <c r="K136" s="257">
        <v>900000</v>
      </c>
      <c r="L136" s="257">
        <v>900000</v>
      </c>
      <c r="M136" s="257">
        <v>900000</v>
      </c>
      <c r="N136" s="257">
        <v>900000</v>
      </c>
      <c r="O136" s="257">
        <v>900000</v>
      </c>
      <c r="P136" s="257">
        <v>900000</v>
      </c>
      <c r="Q136" s="257">
        <v>900000</v>
      </c>
      <c r="R136" s="257">
        <v>900000</v>
      </c>
      <c r="S136" s="258">
        <f t="shared" si="7"/>
        <v>10800000</v>
      </c>
      <c r="T136" s="259">
        <f t="shared" si="8"/>
        <v>900000</v>
      </c>
      <c r="U136" s="299">
        <f t="shared" si="9"/>
        <v>11700000</v>
      </c>
      <c r="V136" s="260"/>
      <c r="W136" s="261"/>
    </row>
    <row r="137" spans="1:23" s="262" customFormat="1" ht="23.25" customHeight="1" x14ac:dyDescent="0.25">
      <c r="A137" s="354">
        <v>112</v>
      </c>
      <c r="B137" s="307"/>
      <c r="C137" s="344">
        <v>3744032</v>
      </c>
      <c r="D137" s="319" t="s">
        <v>438</v>
      </c>
      <c r="E137" s="7">
        <v>111</v>
      </c>
      <c r="F137" s="311" t="s">
        <v>18</v>
      </c>
      <c r="G137" s="257">
        <v>1200000</v>
      </c>
      <c r="H137" s="257">
        <v>1200000</v>
      </c>
      <c r="I137" s="257">
        <v>1200000</v>
      </c>
      <c r="J137" s="257">
        <v>1200000</v>
      </c>
      <c r="K137" s="257">
        <v>1200000</v>
      </c>
      <c r="L137" s="257">
        <v>1200000</v>
      </c>
      <c r="M137" s="257">
        <v>1200000</v>
      </c>
      <c r="N137" s="257">
        <v>1200000</v>
      </c>
      <c r="O137" s="257">
        <v>1200000</v>
      </c>
      <c r="P137" s="257">
        <v>1200000</v>
      </c>
      <c r="Q137" s="257">
        <v>1200000</v>
      </c>
      <c r="R137" s="257">
        <v>1200000</v>
      </c>
      <c r="S137" s="258">
        <f t="shared" si="7"/>
        <v>14400000</v>
      </c>
      <c r="T137" s="259">
        <f t="shared" si="8"/>
        <v>1200000</v>
      </c>
      <c r="U137" s="328">
        <f t="shared" si="9"/>
        <v>15600000</v>
      </c>
      <c r="V137" s="260"/>
      <c r="W137" s="261"/>
    </row>
    <row r="138" spans="1:23" s="283" customFormat="1" ht="21.95" customHeight="1" x14ac:dyDescent="0.25">
      <c r="A138" s="354">
        <v>113</v>
      </c>
      <c r="B138" s="268"/>
      <c r="C138" s="345">
        <v>1541667</v>
      </c>
      <c r="D138" s="324" t="s">
        <v>392</v>
      </c>
      <c r="E138" s="7">
        <v>144</v>
      </c>
      <c r="F138" s="311" t="s">
        <v>24</v>
      </c>
      <c r="G138" s="257">
        <v>1375000</v>
      </c>
      <c r="H138" s="257">
        <v>1320000</v>
      </c>
      <c r="I138" s="257">
        <v>1430000</v>
      </c>
      <c r="J138" s="257">
        <v>1320000</v>
      </c>
      <c r="K138" s="257">
        <v>1265000</v>
      </c>
      <c r="L138" s="257">
        <v>1375000</v>
      </c>
      <c r="M138" s="257">
        <v>1485000</v>
      </c>
      <c r="N138" s="257">
        <v>1430000</v>
      </c>
      <c r="O138" s="257">
        <v>1375000</v>
      </c>
      <c r="P138" s="257">
        <v>1375000</v>
      </c>
      <c r="Q138" s="257">
        <v>1430000</v>
      </c>
      <c r="R138" s="257">
        <v>1430000</v>
      </c>
      <c r="S138" s="258">
        <f t="shared" si="7"/>
        <v>16610000</v>
      </c>
      <c r="T138" s="259">
        <f t="shared" si="8"/>
        <v>1384166.6666666667</v>
      </c>
      <c r="U138" s="274">
        <f t="shared" si="9"/>
        <v>17994166.666666668</v>
      </c>
      <c r="V138" s="284"/>
      <c r="W138" s="282"/>
    </row>
    <row r="139" spans="1:23" s="283" customFormat="1" ht="21.95" customHeight="1" x14ac:dyDescent="0.25">
      <c r="A139" s="354">
        <v>114</v>
      </c>
      <c r="B139" s="268"/>
      <c r="C139" s="346">
        <v>608751</v>
      </c>
      <c r="D139" s="324" t="s">
        <v>246</v>
      </c>
      <c r="E139" s="7">
        <v>144</v>
      </c>
      <c r="F139" s="311" t="s">
        <v>24</v>
      </c>
      <c r="G139" s="257">
        <v>1705000</v>
      </c>
      <c r="H139" s="257">
        <v>1540000</v>
      </c>
      <c r="I139" s="257">
        <v>1705000</v>
      </c>
      <c r="J139" s="257">
        <v>1705000</v>
      </c>
      <c r="K139" s="257">
        <v>1705000</v>
      </c>
      <c r="L139" s="257">
        <v>1650000</v>
      </c>
      <c r="M139" s="257">
        <v>1705000</v>
      </c>
      <c r="N139" s="257">
        <v>1705000</v>
      </c>
      <c r="O139" s="257">
        <v>1650000</v>
      </c>
      <c r="P139" s="257">
        <v>1705000</v>
      </c>
      <c r="Q139" s="257">
        <v>1650000</v>
      </c>
      <c r="R139" s="257">
        <v>1650000</v>
      </c>
      <c r="S139" s="258">
        <f t="shared" si="7"/>
        <v>20075000</v>
      </c>
      <c r="T139" s="259">
        <f t="shared" si="8"/>
        <v>1672916.6666666667</v>
      </c>
      <c r="U139" s="274">
        <f t="shared" si="9"/>
        <v>21747916.666666668</v>
      </c>
      <c r="V139" s="284"/>
      <c r="W139" s="282"/>
    </row>
    <row r="140" spans="1:23" s="286" customFormat="1" ht="21.95" customHeight="1" x14ac:dyDescent="0.25">
      <c r="A140" s="354">
        <v>115</v>
      </c>
      <c r="B140" s="268"/>
      <c r="C140" s="345">
        <v>897267</v>
      </c>
      <c r="D140" s="324" t="s">
        <v>393</v>
      </c>
      <c r="E140" s="7">
        <v>144</v>
      </c>
      <c r="F140" s="311" t="s">
        <v>24</v>
      </c>
      <c r="G140" s="257">
        <v>1595000</v>
      </c>
      <c r="H140" s="257">
        <v>1440000</v>
      </c>
      <c r="I140" s="257">
        <v>1740000</v>
      </c>
      <c r="J140" s="257">
        <v>1560000</v>
      </c>
      <c r="K140" s="257">
        <v>1620000</v>
      </c>
      <c r="L140" s="257">
        <v>1800000</v>
      </c>
      <c r="M140" s="257">
        <v>1620000</v>
      </c>
      <c r="N140" s="257">
        <v>1560000</v>
      </c>
      <c r="O140" s="257">
        <v>1560000</v>
      </c>
      <c r="P140" s="257">
        <v>1500000</v>
      </c>
      <c r="Q140" s="257">
        <v>1620000</v>
      </c>
      <c r="R140" s="257">
        <v>1620000</v>
      </c>
      <c r="S140" s="258">
        <f t="shared" si="7"/>
        <v>19235000</v>
      </c>
      <c r="T140" s="259">
        <f t="shared" si="8"/>
        <v>1602916.6666666667</v>
      </c>
      <c r="U140" s="274">
        <f t="shared" si="9"/>
        <v>20837916.666666668</v>
      </c>
      <c r="V140" s="284"/>
      <c r="W140" s="285"/>
    </row>
    <row r="141" spans="1:23" s="286" customFormat="1" ht="21.95" customHeight="1" x14ac:dyDescent="0.25">
      <c r="A141" s="354">
        <v>116</v>
      </c>
      <c r="B141" s="306"/>
      <c r="C141" s="346">
        <v>1310757</v>
      </c>
      <c r="D141" s="324" t="s">
        <v>394</v>
      </c>
      <c r="E141" s="7">
        <v>144</v>
      </c>
      <c r="F141" s="311" t="s">
        <v>24</v>
      </c>
      <c r="G141" s="257">
        <v>1430000</v>
      </c>
      <c r="H141" s="257">
        <v>1320000</v>
      </c>
      <c r="I141" s="257">
        <v>1540000</v>
      </c>
      <c r="J141" s="257">
        <v>1430000</v>
      </c>
      <c r="K141" s="257">
        <v>1320000</v>
      </c>
      <c r="L141" s="257">
        <v>1540000</v>
      </c>
      <c r="M141" s="257">
        <v>1485000</v>
      </c>
      <c r="N141" s="257">
        <v>1485000</v>
      </c>
      <c r="O141" s="257">
        <v>1540000</v>
      </c>
      <c r="P141" s="257">
        <v>1485000</v>
      </c>
      <c r="Q141" s="257">
        <v>1485000</v>
      </c>
      <c r="R141" s="257">
        <v>1485000</v>
      </c>
      <c r="S141" s="258">
        <f t="shared" si="7"/>
        <v>17545000</v>
      </c>
      <c r="T141" s="259">
        <f t="shared" si="8"/>
        <v>1462083.3333333333</v>
      </c>
      <c r="U141" s="329">
        <f t="shared" si="9"/>
        <v>19007083.333333332</v>
      </c>
      <c r="V141" s="284"/>
      <c r="W141" s="285"/>
    </row>
    <row r="142" spans="1:23" s="286" customFormat="1" ht="21.95" customHeight="1" x14ac:dyDescent="0.25">
      <c r="A142" s="354">
        <v>117</v>
      </c>
      <c r="B142" s="306"/>
      <c r="C142" s="347">
        <v>2202293</v>
      </c>
      <c r="D142" s="324" t="s">
        <v>251</v>
      </c>
      <c r="E142" s="7">
        <v>144</v>
      </c>
      <c r="F142" s="311" t="s">
        <v>24</v>
      </c>
      <c r="G142" s="257">
        <v>1705000</v>
      </c>
      <c r="H142" s="257">
        <v>1375000</v>
      </c>
      <c r="I142" s="257">
        <v>1485000</v>
      </c>
      <c r="J142" s="257">
        <v>1320000</v>
      </c>
      <c r="K142" s="257">
        <v>1375000</v>
      </c>
      <c r="L142" s="257">
        <v>1430000</v>
      </c>
      <c r="M142" s="257">
        <v>1485000</v>
      </c>
      <c r="N142" s="257">
        <v>1430000</v>
      </c>
      <c r="O142" s="257">
        <v>1430000</v>
      </c>
      <c r="P142" s="257">
        <v>1430000</v>
      </c>
      <c r="Q142" s="257">
        <v>1045000</v>
      </c>
      <c r="R142" s="257">
        <v>1045000</v>
      </c>
      <c r="S142" s="258">
        <f t="shared" si="7"/>
        <v>16555000</v>
      </c>
      <c r="T142" s="259">
        <f t="shared" si="8"/>
        <v>1379583.3333333333</v>
      </c>
      <c r="U142" s="329">
        <f t="shared" si="9"/>
        <v>17934583.333333332</v>
      </c>
      <c r="V142" s="284"/>
      <c r="W142" s="285"/>
    </row>
    <row r="143" spans="1:23" s="286" customFormat="1" ht="21.95" customHeight="1" x14ac:dyDescent="0.25">
      <c r="A143" s="354">
        <v>118</v>
      </c>
      <c r="B143" s="306"/>
      <c r="C143" s="348">
        <v>2847974</v>
      </c>
      <c r="D143" s="324" t="s">
        <v>395</v>
      </c>
      <c r="E143" s="7">
        <v>144</v>
      </c>
      <c r="F143" s="311" t="s">
        <v>24</v>
      </c>
      <c r="G143" s="257">
        <v>1650000</v>
      </c>
      <c r="H143" s="257">
        <v>1540000</v>
      </c>
      <c r="I143" s="257">
        <v>1430000</v>
      </c>
      <c r="J143" s="257">
        <v>1210000</v>
      </c>
      <c r="K143" s="257">
        <v>1320000</v>
      </c>
      <c r="L143" s="257">
        <v>1430000</v>
      </c>
      <c r="M143" s="257">
        <v>1430000</v>
      </c>
      <c r="N143" s="257">
        <v>1375000</v>
      </c>
      <c r="O143" s="257">
        <v>1265000</v>
      </c>
      <c r="P143" s="257">
        <v>1375000</v>
      </c>
      <c r="Q143" s="257">
        <v>1320000</v>
      </c>
      <c r="R143" s="257">
        <v>1320000</v>
      </c>
      <c r="S143" s="258">
        <f t="shared" si="7"/>
        <v>16665000</v>
      </c>
      <c r="T143" s="259">
        <f t="shared" si="8"/>
        <v>1388750</v>
      </c>
      <c r="U143" s="329">
        <f t="shared" si="9"/>
        <v>18053750</v>
      </c>
      <c r="V143" s="284"/>
      <c r="W143" s="285"/>
    </row>
    <row r="144" spans="1:23" s="286" customFormat="1" ht="21.95" customHeight="1" x14ac:dyDescent="0.25">
      <c r="A144" s="354">
        <v>119</v>
      </c>
      <c r="B144" s="306"/>
      <c r="C144" s="346">
        <v>2576068</v>
      </c>
      <c r="D144" s="324" t="s">
        <v>256</v>
      </c>
      <c r="E144" s="7">
        <v>144</v>
      </c>
      <c r="F144" s="311" t="s">
        <v>24</v>
      </c>
      <c r="G144" s="257">
        <v>1595000</v>
      </c>
      <c r="H144" s="257">
        <v>975000</v>
      </c>
      <c r="I144" s="257">
        <v>1485000</v>
      </c>
      <c r="J144" s="257">
        <v>1320000</v>
      </c>
      <c r="K144" s="257">
        <v>1265000</v>
      </c>
      <c r="L144" s="257">
        <v>1375000</v>
      </c>
      <c r="M144" s="257">
        <v>1485000</v>
      </c>
      <c r="N144" s="257">
        <v>990000</v>
      </c>
      <c r="O144" s="257">
        <v>990000</v>
      </c>
      <c r="P144" s="257">
        <v>605000</v>
      </c>
      <c r="Q144" s="257">
        <v>1045000</v>
      </c>
      <c r="R144" s="257">
        <v>1045000</v>
      </c>
      <c r="S144" s="258">
        <f t="shared" si="7"/>
        <v>14175000</v>
      </c>
      <c r="T144" s="259">
        <f t="shared" si="8"/>
        <v>1181250</v>
      </c>
      <c r="U144" s="329">
        <f t="shared" si="9"/>
        <v>15356250</v>
      </c>
      <c r="V144" s="284"/>
      <c r="W144" s="285"/>
    </row>
    <row r="145" spans="1:23" s="286" customFormat="1" ht="21.95" customHeight="1" x14ac:dyDescent="0.25">
      <c r="A145" s="354">
        <v>120</v>
      </c>
      <c r="B145" s="306"/>
      <c r="C145" s="346">
        <v>4681463</v>
      </c>
      <c r="D145" s="324" t="s">
        <v>396</v>
      </c>
      <c r="E145" s="7">
        <v>144</v>
      </c>
      <c r="F145" s="311" t="s">
        <v>24</v>
      </c>
      <c r="G145" s="257">
        <v>1375000</v>
      </c>
      <c r="H145" s="257">
        <v>1485000</v>
      </c>
      <c r="I145" s="257">
        <v>1540000</v>
      </c>
      <c r="J145" s="257">
        <v>1595000</v>
      </c>
      <c r="K145" s="257">
        <v>1485000</v>
      </c>
      <c r="L145" s="257">
        <v>1650000</v>
      </c>
      <c r="M145" s="257">
        <v>1650000</v>
      </c>
      <c r="N145" s="257">
        <v>1595000</v>
      </c>
      <c r="O145" s="257">
        <v>1650000</v>
      </c>
      <c r="P145" s="257">
        <v>1705000</v>
      </c>
      <c r="Q145" s="257">
        <v>1595000</v>
      </c>
      <c r="R145" s="257">
        <v>1595000</v>
      </c>
      <c r="S145" s="258">
        <f t="shared" si="7"/>
        <v>18920000</v>
      </c>
      <c r="T145" s="259">
        <f t="shared" si="8"/>
        <v>1576666.6666666667</v>
      </c>
      <c r="U145" s="329">
        <f t="shared" si="9"/>
        <v>20496666.666666668</v>
      </c>
      <c r="V145" s="284"/>
      <c r="W145" s="285"/>
    </row>
    <row r="146" spans="1:23" s="286" customFormat="1" ht="21.95" customHeight="1" x14ac:dyDescent="0.25">
      <c r="A146" s="354">
        <v>121</v>
      </c>
      <c r="B146" s="306"/>
      <c r="C146" s="349">
        <v>660545</v>
      </c>
      <c r="D146" s="325" t="s">
        <v>263</v>
      </c>
      <c r="E146" s="7">
        <v>144</v>
      </c>
      <c r="F146" s="311" t="s">
        <v>24</v>
      </c>
      <c r="G146" s="257">
        <v>1375000</v>
      </c>
      <c r="H146" s="257">
        <v>1320000</v>
      </c>
      <c r="I146" s="257">
        <v>1430000</v>
      </c>
      <c r="J146" s="257">
        <v>1320000</v>
      </c>
      <c r="K146" s="257">
        <v>1265000</v>
      </c>
      <c r="L146" s="257">
        <v>1375000</v>
      </c>
      <c r="M146" s="257">
        <v>1485000</v>
      </c>
      <c r="N146" s="257">
        <v>1430000</v>
      </c>
      <c r="O146" s="257">
        <v>1375000</v>
      </c>
      <c r="P146" s="257">
        <v>1375000</v>
      </c>
      <c r="Q146" s="257">
        <v>1430000</v>
      </c>
      <c r="R146" s="257">
        <v>1430000</v>
      </c>
      <c r="S146" s="258">
        <f t="shared" si="7"/>
        <v>16610000</v>
      </c>
      <c r="T146" s="259">
        <f t="shared" si="8"/>
        <v>1384166.6666666667</v>
      </c>
      <c r="U146" s="329">
        <f t="shared" si="9"/>
        <v>17994166.666666668</v>
      </c>
      <c r="V146" s="284"/>
      <c r="W146" s="285"/>
    </row>
    <row r="147" spans="1:23" s="286" customFormat="1" ht="21.95" customHeight="1" x14ac:dyDescent="0.25">
      <c r="A147" s="354">
        <v>122</v>
      </c>
      <c r="B147" s="306"/>
      <c r="C147" s="346">
        <v>1762886</v>
      </c>
      <c r="D147" s="324" t="s">
        <v>266</v>
      </c>
      <c r="E147" s="7">
        <v>144</v>
      </c>
      <c r="F147" s="311" t="s">
        <v>24</v>
      </c>
      <c r="G147" s="257">
        <v>1375000</v>
      </c>
      <c r="H147" s="257">
        <v>1430000</v>
      </c>
      <c r="I147" s="257">
        <v>1485000</v>
      </c>
      <c r="J147" s="257">
        <v>1375000</v>
      </c>
      <c r="K147" s="257">
        <v>1540000</v>
      </c>
      <c r="L147" s="257">
        <v>1540000</v>
      </c>
      <c r="M147" s="257">
        <v>1595000</v>
      </c>
      <c r="N147" s="257">
        <v>1430000</v>
      </c>
      <c r="O147" s="257">
        <v>1430000</v>
      </c>
      <c r="P147" s="257">
        <v>1375000</v>
      </c>
      <c r="Q147" s="257">
        <v>1320000</v>
      </c>
      <c r="R147" s="257">
        <v>1320000</v>
      </c>
      <c r="S147" s="258">
        <f t="shared" si="7"/>
        <v>17215000</v>
      </c>
      <c r="T147" s="259">
        <f t="shared" si="8"/>
        <v>1434583.3333333333</v>
      </c>
      <c r="U147" s="329">
        <f t="shared" si="9"/>
        <v>18649583.333333332</v>
      </c>
      <c r="V147" s="284"/>
      <c r="W147" s="285"/>
    </row>
    <row r="148" spans="1:23" s="286" customFormat="1" ht="21.95" customHeight="1" x14ac:dyDescent="0.25">
      <c r="A148" s="354">
        <v>123</v>
      </c>
      <c r="B148" s="306"/>
      <c r="C148" s="346">
        <v>2069204</v>
      </c>
      <c r="D148" s="324" t="s">
        <v>397</v>
      </c>
      <c r="E148" s="7">
        <v>144</v>
      </c>
      <c r="F148" s="311" t="s">
        <v>24</v>
      </c>
      <c r="G148" s="257">
        <v>1375000</v>
      </c>
      <c r="H148" s="257">
        <v>1540000</v>
      </c>
      <c r="I148" s="257">
        <v>1430000</v>
      </c>
      <c r="J148" s="257">
        <v>1320000</v>
      </c>
      <c r="K148" s="257">
        <v>1320000</v>
      </c>
      <c r="L148" s="257">
        <v>1540000</v>
      </c>
      <c r="M148" s="257">
        <v>1485000</v>
      </c>
      <c r="N148" s="257">
        <v>1430000</v>
      </c>
      <c r="O148" s="257">
        <v>1430000</v>
      </c>
      <c r="P148" s="257">
        <v>1430000</v>
      </c>
      <c r="Q148" s="257">
        <v>1430000</v>
      </c>
      <c r="R148" s="257">
        <v>1430000</v>
      </c>
      <c r="S148" s="258">
        <f t="shared" si="7"/>
        <v>17160000</v>
      </c>
      <c r="T148" s="259">
        <f t="shared" si="8"/>
        <v>1430000</v>
      </c>
      <c r="U148" s="329">
        <f t="shared" si="9"/>
        <v>18590000</v>
      </c>
      <c r="V148" s="284"/>
      <c r="W148" s="285"/>
    </row>
    <row r="149" spans="1:23" s="286" customFormat="1" ht="21.95" customHeight="1" x14ac:dyDescent="0.25">
      <c r="A149" s="354">
        <v>124</v>
      </c>
      <c r="B149" s="306"/>
      <c r="C149" s="346">
        <v>929342</v>
      </c>
      <c r="D149" s="324" t="s">
        <v>268</v>
      </c>
      <c r="E149" s="7">
        <v>144</v>
      </c>
      <c r="F149" s="311" t="s">
        <v>24</v>
      </c>
      <c r="G149" s="257">
        <v>1705000</v>
      </c>
      <c r="H149" s="257">
        <v>1540000</v>
      </c>
      <c r="I149" s="257">
        <v>1705000</v>
      </c>
      <c r="J149" s="257">
        <v>1650000</v>
      </c>
      <c r="K149" s="257">
        <v>1705000</v>
      </c>
      <c r="L149" s="257">
        <v>1650000</v>
      </c>
      <c r="M149" s="257">
        <v>1705000</v>
      </c>
      <c r="N149" s="257">
        <v>1705000</v>
      </c>
      <c r="O149" s="257">
        <v>1650000</v>
      </c>
      <c r="P149" s="257">
        <v>1705000</v>
      </c>
      <c r="Q149" s="257">
        <v>1650000</v>
      </c>
      <c r="R149" s="257">
        <v>1650000</v>
      </c>
      <c r="S149" s="258">
        <f t="shared" si="7"/>
        <v>20020000</v>
      </c>
      <c r="T149" s="259">
        <f t="shared" si="8"/>
        <v>1668333.3333333333</v>
      </c>
      <c r="U149" s="329">
        <f t="shared" si="9"/>
        <v>21688333.333333332</v>
      </c>
      <c r="V149" s="284"/>
      <c r="W149" s="285"/>
    </row>
    <row r="150" spans="1:23" s="286" customFormat="1" ht="21.95" customHeight="1" x14ac:dyDescent="0.25">
      <c r="A150" s="354">
        <v>125</v>
      </c>
      <c r="B150" s="306"/>
      <c r="C150" s="346">
        <v>1352968</v>
      </c>
      <c r="D150" s="324" t="s">
        <v>398</v>
      </c>
      <c r="E150" s="7">
        <v>144</v>
      </c>
      <c r="F150" s="311" t="s">
        <v>24</v>
      </c>
      <c r="G150" s="257">
        <v>1705000</v>
      </c>
      <c r="H150" s="257">
        <v>1540000</v>
      </c>
      <c r="I150" s="257">
        <v>1705000</v>
      </c>
      <c r="J150" s="257">
        <v>1705000</v>
      </c>
      <c r="K150" s="257">
        <v>1705000</v>
      </c>
      <c r="L150" s="257">
        <v>1650000</v>
      </c>
      <c r="M150" s="257">
        <v>1705000</v>
      </c>
      <c r="N150" s="257">
        <v>1705000</v>
      </c>
      <c r="O150" s="257">
        <v>1650000</v>
      </c>
      <c r="P150" s="257">
        <v>1705000</v>
      </c>
      <c r="Q150" s="257">
        <v>1650000</v>
      </c>
      <c r="R150" s="257">
        <v>1650000</v>
      </c>
      <c r="S150" s="258">
        <f t="shared" si="7"/>
        <v>20075000</v>
      </c>
      <c r="T150" s="259">
        <f t="shared" si="8"/>
        <v>1672916.6666666667</v>
      </c>
      <c r="U150" s="329">
        <f t="shared" si="9"/>
        <v>21747916.666666668</v>
      </c>
      <c r="V150" s="284"/>
      <c r="W150" s="285"/>
    </row>
    <row r="151" spans="1:23" s="286" customFormat="1" ht="21.95" customHeight="1" x14ac:dyDescent="0.25">
      <c r="A151" s="354">
        <v>126</v>
      </c>
      <c r="B151" s="306"/>
      <c r="C151" s="345">
        <v>4550039</v>
      </c>
      <c r="D151" s="324" t="s">
        <v>399</v>
      </c>
      <c r="E151" s="7">
        <v>144</v>
      </c>
      <c r="F151" s="311" t="s">
        <v>24</v>
      </c>
      <c r="G151" s="257">
        <v>1375000</v>
      </c>
      <c r="H151" s="257">
        <v>1430000</v>
      </c>
      <c r="I151" s="257">
        <v>1650000</v>
      </c>
      <c r="J151" s="257">
        <v>1375000</v>
      </c>
      <c r="K151" s="257">
        <v>1485000</v>
      </c>
      <c r="L151" s="257">
        <v>1485000</v>
      </c>
      <c r="M151" s="257">
        <v>1485000</v>
      </c>
      <c r="N151" s="257">
        <v>1375000</v>
      </c>
      <c r="O151" s="257">
        <v>1430000</v>
      </c>
      <c r="P151" s="257">
        <v>1320000</v>
      </c>
      <c r="Q151" s="257">
        <v>1100000</v>
      </c>
      <c r="R151" s="257">
        <v>1100000</v>
      </c>
      <c r="S151" s="258">
        <f t="shared" si="7"/>
        <v>16610000</v>
      </c>
      <c r="T151" s="259">
        <f t="shared" si="8"/>
        <v>1384166.6666666667</v>
      </c>
      <c r="U151" s="329">
        <f t="shared" si="9"/>
        <v>17994166.666666668</v>
      </c>
      <c r="V151" s="284"/>
      <c r="W151" s="285"/>
    </row>
    <row r="152" spans="1:23" s="286" customFormat="1" ht="21.95" customHeight="1" x14ac:dyDescent="0.25">
      <c r="A152" s="354">
        <v>127</v>
      </c>
      <c r="B152" s="306"/>
      <c r="C152" s="346">
        <v>1578459</v>
      </c>
      <c r="D152" s="324" t="s">
        <v>400</v>
      </c>
      <c r="E152" s="7">
        <v>144</v>
      </c>
      <c r="F152" s="311" t="s">
        <v>24</v>
      </c>
      <c r="G152" s="257">
        <v>1485000</v>
      </c>
      <c r="H152" s="257">
        <v>1320000</v>
      </c>
      <c r="I152" s="257">
        <v>1540000</v>
      </c>
      <c r="J152" s="257">
        <v>1430000</v>
      </c>
      <c r="K152" s="257">
        <v>1320000</v>
      </c>
      <c r="L152" s="257">
        <v>1540000</v>
      </c>
      <c r="M152" s="257">
        <v>1485000</v>
      </c>
      <c r="N152" s="257">
        <v>1485000</v>
      </c>
      <c r="O152" s="257">
        <v>1540000</v>
      </c>
      <c r="P152" s="257">
        <v>1485000</v>
      </c>
      <c r="Q152" s="257">
        <v>1485000</v>
      </c>
      <c r="R152" s="257">
        <v>1485000</v>
      </c>
      <c r="S152" s="258">
        <f t="shared" si="7"/>
        <v>17600000</v>
      </c>
      <c r="T152" s="259">
        <f t="shared" si="8"/>
        <v>1466666.6666666667</v>
      </c>
      <c r="U152" s="329">
        <f t="shared" si="9"/>
        <v>19066666.666666668</v>
      </c>
      <c r="V152" s="284"/>
      <c r="W152" s="285"/>
    </row>
    <row r="153" spans="1:23" s="286" customFormat="1" ht="21.95" customHeight="1" x14ac:dyDescent="0.25">
      <c r="A153" s="354">
        <v>128</v>
      </c>
      <c r="B153" s="306"/>
      <c r="C153" s="345">
        <v>4359486</v>
      </c>
      <c r="D153" s="324" t="s">
        <v>401</v>
      </c>
      <c r="E153" s="7">
        <v>144</v>
      </c>
      <c r="F153" s="311" t="s">
        <v>24</v>
      </c>
      <c r="G153" s="257">
        <v>1540000</v>
      </c>
      <c r="H153" s="257">
        <v>1595000</v>
      </c>
      <c r="I153" s="257">
        <v>1485000</v>
      </c>
      <c r="J153" s="257">
        <v>1375000</v>
      </c>
      <c r="K153" s="257">
        <v>1595000</v>
      </c>
      <c r="L153" s="257">
        <v>1430000</v>
      </c>
      <c r="M153" s="257">
        <v>1595000</v>
      </c>
      <c r="N153" s="257">
        <v>1430000</v>
      </c>
      <c r="O153" s="257">
        <v>1540000</v>
      </c>
      <c r="P153" s="257">
        <v>1430000</v>
      </c>
      <c r="Q153" s="257">
        <v>1100000</v>
      </c>
      <c r="R153" s="257">
        <v>1100000</v>
      </c>
      <c r="S153" s="258">
        <f t="shared" si="7"/>
        <v>17215000</v>
      </c>
      <c r="T153" s="259">
        <f t="shared" si="8"/>
        <v>1434583.3333333333</v>
      </c>
      <c r="U153" s="329">
        <f t="shared" si="9"/>
        <v>18649583.333333332</v>
      </c>
      <c r="V153" s="284"/>
      <c r="W153" s="285"/>
    </row>
    <row r="154" spans="1:23" s="286" customFormat="1" ht="21.95" customHeight="1" x14ac:dyDescent="0.25">
      <c r="A154" s="354">
        <v>129</v>
      </c>
      <c r="B154" s="306"/>
      <c r="C154" s="346">
        <v>3691030</v>
      </c>
      <c r="D154" s="324" t="s">
        <v>272</v>
      </c>
      <c r="E154" s="7">
        <v>144</v>
      </c>
      <c r="F154" s="311" t="s">
        <v>24</v>
      </c>
      <c r="G154" s="257">
        <v>1485000</v>
      </c>
      <c r="H154" s="257">
        <v>1320000</v>
      </c>
      <c r="I154" s="257">
        <v>1485000</v>
      </c>
      <c r="J154" s="257">
        <v>1320000</v>
      </c>
      <c r="K154" s="257">
        <v>1320000</v>
      </c>
      <c r="L154" s="257">
        <v>1650000</v>
      </c>
      <c r="M154" s="257">
        <v>1595000</v>
      </c>
      <c r="N154" s="257">
        <v>1430000</v>
      </c>
      <c r="O154" s="257">
        <v>1430000</v>
      </c>
      <c r="P154" s="257">
        <v>1375000</v>
      </c>
      <c r="Q154" s="257">
        <v>1100000</v>
      </c>
      <c r="R154" s="257">
        <v>1100000</v>
      </c>
      <c r="S154" s="258">
        <f t="shared" si="7"/>
        <v>16610000</v>
      </c>
      <c r="T154" s="259">
        <f t="shared" si="8"/>
        <v>1384166.6666666667</v>
      </c>
      <c r="U154" s="329">
        <f t="shared" si="9"/>
        <v>17994166.666666668</v>
      </c>
      <c r="V154" s="284"/>
      <c r="W154" s="285"/>
    </row>
    <row r="155" spans="1:23" s="286" customFormat="1" ht="21.95" customHeight="1" x14ac:dyDescent="0.25">
      <c r="A155" s="354">
        <v>130</v>
      </c>
      <c r="B155" s="306"/>
      <c r="C155" s="346">
        <v>4526583</v>
      </c>
      <c r="D155" s="324" t="s">
        <v>280</v>
      </c>
      <c r="E155" s="7">
        <v>144</v>
      </c>
      <c r="F155" s="311" t="s">
        <v>24</v>
      </c>
      <c r="G155" s="257">
        <v>1375000</v>
      </c>
      <c r="H155" s="257">
        <v>1320000</v>
      </c>
      <c r="I155" s="257">
        <v>1375000</v>
      </c>
      <c r="J155" s="257">
        <v>1320000</v>
      </c>
      <c r="K155" s="257">
        <v>1265000</v>
      </c>
      <c r="L155" s="257">
        <v>1375000</v>
      </c>
      <c r="M155" s="257">
        <v>1485000</v>
      </c>
      <c r="N155" s="257">
        <v>1320000</v>
      </c>
      <c r="O155" s="257">
        <v>1375000</v>
      </c>
      <c r="P155" s="257">
        <v>1320000</v>
      </c>
      <c r="Q155" s="257">
        <v>1430000</v>
      </c>
      <c r="R155" s="257">
        <v>1430000</v>
      </c>
      <c r="S155" s="258">
        <f t="shared" si="7"/>
        <v>16390000</v>
      </c>
      <c r="T155" s="259">
        <f t="shared" si="8"/>
        <v>1365833.3333333333</v>
      </c>
      <c r="U155" s="329">
        <f t="shared" si="9"/>
        <v>17755833.333333332</v>
      </c>
      <c r="V155" s="284"/>
      <c r="W155" s="285"/>
    </row>
    <row r="156" spans="1:23" s="286" customFormat="1" ht="21.95" customHeight="1" x14ac:dyDescent="0.25">
      <c r="A156" s="354">
        <v>131</v>
      </c>
      <c r="B156" s="306"/>
      <c r="C156" s="346">
        <v>4603549</v>
      </c>
      <c r="D156" s="324" t="s">
        <v>402</v>
      </c>
      <c r="E156" s="7">
        <v>144</v>
      </c>
      <c r="F156" s="311" t="s">
        <v>24</v>
      </c>
      <c r="G156" s="257">
        <v>1375000</v>
      </c>
      <c r="H156" s="257">
        <v>1375000</v>
      </c>
      <c r="I156" s="257">
        <v>1485000</v>
      </c>
      <c r="J156" s="257">
        <v>1430000</v>
      </c>
      <c r="K156" s="257">
        <v>1485000</v>
      </c>
      <c r="L156" s="257">
        <v>1650000</v>
      </c>
      <c r="M156" s="257">
        <v>1540000</v>
      </c>
      <c r="N156" s="257">
        <v>1430000</v>
      </c>
      <c r="O156" s="257">
        <v>1430000</v>
      </c>
      <c r="P156" s="257">
        <v>1485000</v>
      </c>
      <c r="Q156" s="257">
        <v>1100000</v>
      </c>
      <c r="R156" s="257">
        <v>1100000</v>
      </c>
      <c r="S156" s="258">
        <f t="shared" si="7"/>
        <v>16885000</v>
      </c>
      <c r="T156" s="259">
        <f t="shared" si="8"/>
        <v>1407083.3333333333</v>
      </c>
      <c r="U156" s="329">
        <f t="shared" si="9"/>
        <v>18292083.333333332</v>
      </c>
      <c r="V156" s="284"/>
      <c r="W156" s="285"/>
    </row>
    <row r="157" spans="1:23" s="286" customFormat="1" ht="21.95" customHeight="1" x14ac:dyDescent="0.25">
      <c r="A157" s="354">
        <v>132</v>
      </c>
      <c r="B157" s="306"/>
      <c r="C157" s="346">
        <v>3183841</v>
      </c>
      <c r="D157" s="324" t="s">
        <v>282</v>
      </c>
      <c r="E157" s="7">
        <v>144</v>
      </c>
      <c r="F157" s="311" t="s">
        <v>24</v>
      </c>
      <c r="G157" s="257">
        <v>1430000</v>
      </c>
      <c r="H157" s="257">
        <v>1320000</v>
      </c>
      <c r="I157" s="257">
        <v>1595000</v>
      </c>
      <c r="J157" s="257">
        <v>1320000</v>
      </c>
      <c r="K157" s="257">
        <v>1485000</v>
      </c>
      <c r="L157" s="257">
        <v>1540000</v>
      </c>
      <c r="M157" s="257">
        <v>1485000</v>
      </c>
      <c r="N157" s="257">
        <v>1430000</v>
      </c>
      <c r="O157" s="257">
        <v>1430000</v>
      </c>
      <c r="P157" s="257">
        <v>1430000</v>
      </c>
      <c r="Q157" s="257">
        <v>1430000</v>
      </c>
      <c r="R157" s="257">
        <v>1430000</v>
      </c>
      <c r="S157" s="258">
        <f t="shared" si="7"/>
        <v>17325000</v>
      </c>
      <c r="T157" s="259">
        <f t="shared" si="8"/>
        <v>1443750</v>
      </c>
      <c r="U157" s="329">
        <f t="shared" si="9"/>
        <v>18768750</v>
      </c>
      <c r="V157" s="284"/>
      <c r="W157" s="285"/>
    </row>
    <row r="158" spans="1:23" s="286" customFormat="1" ht="21.95" customHeight="1" x14ac:dyDescent="0.25">
      <c r="A158" s="354">
        <v>133</v>
      </c>
      <c r="B158" s="306"/>
      <c r="C158" s="346">
        <v>2227930</v>
      </c>
      <c r="D158" s="324" t="s">
        <v>284</v>
      </c>
      <c r="E158" s="7">
        <v>144</v>
      </c>
      <c r="F158" s="311" t="s">
        <v>24</v>
      </c>
      <c r="G158" s="257">
        <v>1595000</v>
      </c>
      <c r="H158" s="257">
        <v>1320000</v>
      </c>
      <c r="I158" s="257">
        <v>1485000</v>
      </c>
      <c r="J158" s="257">
        <v>1320000</v>
      </c>
      <c r="K158" s="257">
        <v>1375000</v>
      </c>
      <c r="L158" s="257">
        <v>1430000</v>
      </c>
      <c r="M158" s="257">
        <v>1485000</v>
      </c>
      <c r="N158" s="257">
        <v>1430000</v>
      </c>
      <c r="O158" s="257">
        <v>1430000</v>
      </c>
      <c r="P158" s="257">
        <v>1430000</v>
      </c>
      <c r="Q158" s="257">
        <v>1320000</v>
      </c>
      <c r="R158" s="257">
        <v>1320000</v>
      </c>
      <c r="S158" s="258">
        <f t="shared" si="7"/>
        <v>16940000</v>
      </c>
      <c r="T158" s="259">
        <f t="shared" si="8"/>
        <v>1411666.6666666667</v>
      </c>
      <c r="U158" s="329">
        <f t="shared" si="9"/>
        <v>18351666.666666668</v>
      </c>
      <c r="V158" s="284"/>
      <c r="W158" s="285"/>
    </row>
    <row r="159" spans="1:23" s="286" customFormat="1" ht="21.95" customHeight="1" x14ac:dyDescent="0.25">
      <c r="A159" s="354">
        <v>134</v>
      </c>
      <c r="B159" s="306"/>
      <c r="C159" s="346">
        <v>3532397</v>
      </c>
      <c r="D159" s="324" t="s">
        <v>403</v>
      </c>
      <c r="E159" s="7">
        <v>144</v>
      </c>
      <c r="F159" s="311" t="s">
        <v>24</v>
      </c>
      <c r="G159" s="257">
        <v>1595000</v>
      </c>
      <c r="H159" s="257">
        <v>1540000</v>
      </c>
      <c r="I159" s="257">
        <v>1705000</v>
      </c>
      <c r="J159" s="257">
        <v>1375000</v>
      </c>
      <c r="K159" s="257">
        <v>1430000</v>
      </c>
      <c r="L159" s="257">
        <v>1650000</v>
      </c>
      <c r="M159" s="257">
        <v>1485000</v>
      </c>
      <c r="N159" s="257">
        <v>1430000</v>
      </c>
      <c r="O159" s="257">
        <v>1430000</v>
      </c>
      <c r="P159" s="257">
        <v>1430000</v>
      </c>
      <c r="Q159" s="257">
        <v>1430000</v>
      </c>
      <c r="R159" s="257">
        <v>1430000</v>
      </c>
      <c r="S159" s="258">
        <f t="shared" si="7"/>
        <v>17930000</v>
      </c>
      <c r="T159" s="259">
        <f t="shared" si="8"/>
        <v>1494166.6666666667</v>
      </c>
      <c r="U159" s="329">
        <f t="shared" si="9"/>
        <v>19424166.666666668</v>
      </c>
      <c r="V159" s="284"/>
      <c r="W159" s="285"/>
    </row>
    <row r="160" spans="1:23" s="286" customFormat="1" ht="21.95" customHeight="1" x14ac:dyDescent="0.25">
      <c r="A160" s="354">
        <v>135</v>
      </c>
      <c r="B160" s="306"/>
      <c r="C160" s="345">
        <v>6283799</v>
      </c>
      <c r="D160" s="324" t="s">
        <v>404</v>
      </c>
      <c r="E160" s="7">
        <v>144</v>
      </c>
      <c r="F160" s="311" t="s">
        <v>24</v>
      </c>
      <c r="G160" s="257">
        <v>1485000</v>
      </c>
      <c r="H160" s="257">
        <v>1210000</v>
      </c>
      <c r="I160" s="257">
        <v>1320000</v>
      </c>
      <c r="J160" s="257">
        <v>1155000</v>
      </c>
      <c r="K160" s="257">
        <v>1485000</v>
      </c>
      <c r="L160" s="257">
        <v>1650000</v>
      </c>
      <c r="M160" s="257">
        <v>1540000</v>
      </c>
      <c r="N160" s="257">
        <v>1375000</v>
      </c>
      <c r="O160" s="257">
        <v>1485000</v>
      </c>
      <c r="P160" s="257">
        <v>1430000</v>
      </c>
      <c r="Q160" s="257">
        <v>1265000</v>
      </c>
      <c r="R160" s="257">
        <v>1265000</v>
      </c>
      <c r="S160" s="258">
        <f t="shared" si="7"/>
        <v>16665000</v>
      </c>
      <c r="T160" s="259">
        <f t="shared" si="8"/>
        <v>1388750</v>
      </c>
      <c r="U160" s="329">
        <f t="shared" si="9"/>
        <v>18053750</v>
      </c>
      <c r="V160" s="284"/>
      <c r="W160" s="285"/>
    </row>
    <row r="161" spans="1:108" s="286" customFormat="1" ht="21.95" customHeight="1" x14ac:dyDescent="0.25">
      <c r="A161" s="354">
        <v>136</v>
      </c>
      <c r="B161" s="268"/>
      <c r="C161" s="346">
        <v>6108743</v>
      </c>
      <c r="D161" s="324" t="s">
        <v>371</v>
      </c>
      <c r="E161" s="7">
        <v>144</v>
      </c>
      <c r="F161" s="311" t="s">
        <v>24</v>
      </c>
      <c r="G161" s="257">
        <v>1540000</v>
      </c>
      <c r="H161" s="257">
        <v>1320000</v>
      </c>
      <c r="I161" s="257">
        <v>1595000</v>
      </c>
      <c r="J161" s="257">
        <v>1320000</v>
      </c>
      <c r="K161" s="257">
        <v>1540000</v>
      </c>
      <c r="L161" s="257">
        <v>1430000</v>
      </c>
      <c r="M161" s="257">
        <v>1485000</v>
      </c>
      <c r="N161" s="257">
        <v>1375000</v>
      </c>
      <c r="O161" s="257">
        <v>1485000</v>
      </c>
      <c r="P161" s="257">
        <v>1430000</v>
      </c>
      <c r="Q161" s="257">
        <v>1265000</v>
      </c>
      <c r="R161" s="257">
        <v>1265000</v>
      </c>
      <c r="S161" s="258">
        <f t="shared" si="7"/>
        <v>17050000</v>
      </c>
      <c r="T161" s="259">
        <f t="shared" si="8"/>
        <v>1420833.3333333333</v>
      </c>
      <c r="U161" s="274">
        <f t="shared" si="9"/>
        <v>18470833.333333332</v>
      </c>
      <c r="V161" s="284"/>
      <c r="W161" s="285"/>
    </row>
    <row r="162" spans="1:108" s="286" customFormat="1" ht="21.95" customHeight="1" x14ac:dyDescent="0.25">
      <c r="A162" s="354">
        <v>137</v>
      </c>
      <c r="B162" s="268"/>
      <c r="C162" s="346">
        <v>4594638</v>
      </c>
      <c r="D162" s="324" t="s">
        <v>346</v>
      </c>
      <c r="E162" s="7">
        <v>144</v>
      </c>
      <c r="F162" s="311" t="s">
        <v>24</v>
      </c>
      <c r="G162" s="257">
        <v>1430000</v>
      </c>
      <c r="H162" s="257">
        <v>1430000</v>
      </c>
      <c r="I162" s="257">
        <v>1540000</v>
      </c>
      <c r="J162" s="257">
        <v>1430000</v>
      </c>
      <c r="K162" s="257">
        <v>1485000</v>
      </c>
      <c r="L162" s="257">
        <v>1540000</v>
      </c>
      <c r="M162" s="257">
        <v>1485000</v>
      </c>
      <c r="N162" s="257">
        <v>1430000</v>
      </c>
      <c r="O162" s="257">
        <v>1650000</v>
      </c>
      <c r="P162" s="257">
        <v>1430000</v>
      </c>
      <c r="Q162" s="257">
        <v>1430000</v>
      </c>
      <c r="R162" s="257">
        <v>1430000</v>
      </c>
      <c r="S162" s="258">
        <f t="shared" si="7"/>
        <v>17710000</v>
      </c>
      <c r="T162" s="259">
        <f t="shared" si="8"/>
        <v>1475833.3333333333</v>
      </c>
      <c r="U162" s="274">
        <f t="shared" si="9"/>
        <v>19185833.333333332</v>
      </c>
      <c r="V162" s="284"/>
      <c r="W162" s="285"/>
    </row>
    <row r="163" spans="1:108" s="286" customFormat="1" ht="21.95" customHeight="1" x14ac:dyDescent="0.25">
      <c r="A163" s="354">
        <v>138</v>
      </c>
      <c r="B163" s="268"/>
      <c r="C163" s="346">
        <v>4182977</v>
      </c>
      <c r="D163" s="324" t="s">
        <v>372</v>
      </c>
      <c r="E163" s="7">
        <v>144</v>
      </c>
      <c r="F163" s="311" t="s">
        <v>24</v>
      </c>
      <c r="G163" s="257">
        <v>1375000</v>
      </c>
      <c r="H163" s="257">
        <v>1265000</v>
      </c>
      <c r="I163" s="257">
        <v>1375000</v>
      </c>
      <c r="J163" s="257">
        <v>1210000</v>
      </c>
      <c r="K163" s="257">
        <v>1155000</v>
      </c>
      <c r="L163" s="257">
        <v>1375000</v>
      </c>
      <c r="M163" s="257">
        <v>1430000</v>
      </c>
      <c r="N163" s="257">
        <v>1155000</v>
      </c>
      <c r="O163" s="257">
        <v>1375000</v>
      </c>
      <c r="P163" s="257">
        <v>1430000</v>
      </c>
      <c r="Q163" s="257">
        <v>1375000</v>
      </c>
      <c r="R163" s="257">
        <v>1375000</v>
      </c>
      <c r="S163" s="258">
        <f t="shared" si="7"/>
        <v>15895000</v>
      </c>
      <c r="T163" s="259">
        <f t="shared" si="8"/>
        <v>1324583.3333333333</v>
      </c>
      <c r="U163" s="274">
        <f t="shared" si="9"/>
        <v>17219583.333333332</v>
      </c>
      <c r="V163" s="284"/>
      <c r="W163" s="285"/>
    </row>
    <row r="164" spans="1:108" s="262" customFormat="1" x14ac:dyDescent="0.25">
      <c r="A164" s="354">
        <v>139</v>
      </c>
      <c r="B164" s="265"/>
      <c r="C164" s="349">
        <v>776770</v>
      </c>
      <c r="D164" s="325" t="s">
        <v>288</v>
      </c>
      <c r="E164" s="7">
        <v>144</v>
      </c>
      <c r="F164" s="311" t="s">
        <v>24</v>
      </c>
      <c r="G164" s="257">
        <v>1705000</v>
      </c>
      <c r="H164" s="257">
        <v>1540000</v>
      </c>
      <c r="I164" s="257">
        <v>1705000</v>
      </c>
      <c r="J164" s="257">
        <v>1650000</v>
      </c>
      <c r="K164" s="257">
        <v>1705000</v>
      </c>
      <c r="L164" s="257">
        <v>1650000</v>
      </c>
      <c r="M164" s="257">
        <v>1705000</v>
      </c>
      <c r="N164" s="257">
        <v>1705000</v>
      </c>
      <c r="O164" s="257">
        <v>1650000</v>
      </c>
      <c r="P164" s="257">
        <v>1705000</v>
      </c>
      <c r="Q164" s="257">
        <v>1650000</v>
      </c>
      <c r="R164" s="257">
        <v>1650000</v>
      </c>
      <c r="S164" s="258">
        <f t="shared" si="7"/>
        <v>20020000</v>
      </c>
      <c r="T164" s="259">
        <f t="shared" si="8"/>
        <v>1668333.3333333333</v>
      </c>
      <c r="U164" s="274">
        <f t="shared" si="9"/>
        <v>21688333.333333332</v>
      </c>
      <c r="V164" s="284"/>
      <c r="W164" s="285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6"/>
      <c r="AV164" s="286"/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6"/>
      <c r="CE164" s="286"/>
      <c r="CF164" s="286"/>
      <c r="CG164" s="286"/>
      <c r="CH164" s="286"/>
      <c r="CI164" s="286"/>
      <c r="CJ164" s="286"/>
      <c r="CK164" s="286"/>
      <c r="CL164" s="286"/>
      <c r="CM164" s="286"/>
      <c r="CN164" s="286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6"/>
      <c r="DB164" s="286"/>
      <c r="DC164" s="286"/>
      <c r="DD164" s="286"/>
    </row>
    <row r="165" spans="1:108" s="262" customFormat="1" x14ac:dyDescent="0.25">
      <c r="A165" s="354">
        <v>140</v>
      </c>
      <c r="B165" s="265"/>
      <c r="C165" s="345">
        <v>1693472</v>
      </c>
      <c r="D165" s="324" t="s">
        <v>373</v>
      </c>
      <c r="E165" s="7">
        <v>144</v>
      </c>
      <c r="F165" s="311" t="s">
        <v>24</v>
      </c>
      <c r="G165" s="257">
        <v>1650000</v>
      </c>
      <c r="H165" s="257">
        <v>1430000</v>
      </c>
      <c r="I165" s="257">
        <v>1485000</v>
      </c>
      <c r="J165" s="257">
        <v>1375000</v>
      </c>
      <c r="K165" s="257">
        <v>1196250</v>
      </c>
      <c r="L165" s="257">
        <v>1485000</v>
      </c>
      <c r="M165" s="257">
        <v>1595000</v>
      </c>
      <c r="N165" s="257">
        <v>1430000</v>
      </c>
      <c r="O165" s="257">
        <v>1430000</v>
      </c>
      <c r="P165" s="257">
        <v>1485000</v>
      </c>
      <c r="Q165" s="257">
        <v>1320000</v>
      </c>
      <c r="R165" s="257">
        <v>1320000</v>
      </c>
      <c r="S165" s="258">
        <f t="shared" si="7"/>
        <v>17201250</v>
      </c>
      <c r="T165" s="259">
        <f t="shared" si="8"/>
        <v>1433437.5</v>
      </c>
      <c r="U165" s="274">
        <f t="shared" si="9"/>
        <v>18634687.5</v>
      </c>
      <c r="V165" s="284"/>
      <c r="W165" s="285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6"/>
      <c r="AV165" s="286"/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6"/>
      <c r="CE165" s="286"/>
      <c r="CF165" s="286"/>
      <c r="CG165" s="286"/>
      <c r="CH165" s="286"/>
      <c r="CI165" s="286"/>
      <c r="CJ165" s="286"/>
      <c r="CK165" s="286"/>
      <c r="CL165" s="286"/>
      <c r="CM165" s="286"/>
      <c r="CN165" s="286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6"/>
      <c r="DB165" s="286"/>
      <c r="DC165" s="286"/>
      <c r="DD165" s="286"/>
    </row>
    <row r="166" spans="1:108" s="262" customFormat="1" x14ac:dyDescent="0.25">
      <c r="A166" s="354">
        <v>141</v>
      </c>
      <c r="B166" s="265"/>
      <c r="C166" s="345">
        <v>656981</v>
      </c>
      <c r="D166" s="324" t="s">
        <v>405</v>
      </c>
      <c r="E166" s="7">
        <v>144</v>
      </c>
      <c r="F166" s="311" t="s">
        <v>24</v>
      </c>
      <c r="G166" s="257">
        <v>1375000</v>
      </c>
      <c r="H166" s="257">
        <v>1320000</v>
      </c>
      <c r="I166" s="257">
        <v>1430000</v>
      </c>
      <c r="J166" s="257">
        <v>1320000</v>
      </c>
      <c r="K166" s="257">
        <v>1320000</v>
      </c>
      <c r="L166" s="257">
        <v>1540000</v>
      </c>
      <c r="M166" s="257">
        <v>1485000</v>
      </c>
      <c r="N166" s="257">
        <v>1430000</v>
      </c>
      <c r="O166" s="257">
        <v>1430000</v>
      </c>
      <c r="P166" s="257">
        <v>1430000</v>
      </c>
      <c r="Q166" s="257">
        <v>1430000</v>
      </c>
      <c r="R166" s="257">
        <v>1430000</v>
      </c>
      <c r="S166" s="258">
        <f t="shared" si="7"/>
        <v>16940000</v>
      </c>
      <c r="T166" s="259">
        <f t="shared" si="8"/>
        <v>1411666.6666666667</v>
      </c>
      <c r="U166" s="274">
        <f t="shared" si="9"/>
        <v>18351666.666666668</v>
      </c>
      <c r="V166" s="284"/>
      <c r="W166" s="285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6"/>
      <c r="AV166" s="286"/>
      <c r="AW166" s="286"/>
      <c r="AX166" s="286"/>
      <c r="AY166" s="286"/>
      <c r="AZ166" s="286"/>
      <c r="BA166" s="286"/>
      <c r="BB166" s="286"/>
      <c r="BC166" s="286"/>
      <c r="BD166" s="286"/>
      <c r="BE166" s="286"/>
      <c r="BF166" s="286"/>
      <c r="BG166" s="286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6"/>
      <c r="BR166" s="286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6"/>
      <c r="CE166" s="286"/>
      <c r="CF166" s="286"/>
      <c r="CG166" s="286"/>
      <c r="CH166" s="286"/>
      <c r="CI166" s="286"/>
      <c r="CJ166" s="286"/>
      <c r="CK166" s="286"/>
      <c r="CL166" s="286"/>
      <c r="CM166" s="286"/>
      <c r="CN166" s="286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6"/>
      <c r="DB166" s="286"/>
      <c r="DC166" s="286"/>
      <c r="DD166" s="286"/>
    </row>
    <row r="167" spans="1:108" s="262" customFormat="1" x14ac:dyDescent="0.25">
      <c r="A167" s="354">
        <v>142</v>
      </c>
      <c r="B167" s="265"/>
      <c r="C167" s="346">
        <v>1496452</v>
      </c>
      <c r="D167" s="324" t="s">
        <v>292</v>
      </c>
      <c r="E167" s="7">
        <v>144</v>
      </c>
      <c r="F167" s="311" t="s">
        <v>24</v>
      </c>
      <c r="G167" s="257">
        <v>1705000</v>
      </c>
      <c r="H167" s="257">
        <v>1540000</v>
      </c>
      <c r="I167" s="257">
        <v>1705000</v>
      </c>
      <c r="J167" s="257">
        <v>1650000</v>
      </c>
      <c r="K167" s="257">
        <v>1705000</v>
      </c>
      <c r="L167" s="257">
        <v>1650000</v>
      </c>
      <c r="M167" s="257">
        <v>1705000</v>
      </c>
      <c r="N167" s="257">
        <v>1705000</v>
      </c>
      <c r="O167" s="257">
        <v>1650000</v>
      </c>
      <c r="P167" s="257">
        <v>1705000</v>
      </c>
      <c r="Q167" s="257">
        <v>1650000</v>
      </c>
      <c r="R167" s="257">
        <v>1650000</v>
      </c>
      <c r="S167" s="258">
        <f t="shared" si="7"/>
        <v>20020000</v>
      </c>
      <c r="T167" s="259">
        <f t="shared" si="8"/>
        <v>1668333.3333333333</v>
      </c>
      <c r="U167" s="274">
        <f t="shared" si="9"/>
        <v>21688333.333333332</v>
      </c>
      <c r="V167" s="284"/>
      <c r="W167" s="285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6"/>
      <c r="AV167" s="286"/>
      <c r="AW167" s="286"/>
      <c r="AX167" s="286"/>
      <c r="AY167" s="286"/>
      <c r="AZ167" s="286"/>
      <c r="BA167" s="286"/>
      <c r="BB167" s="286"/>
      <c r="BC167" s="286"/>
      <c r="BD167" s="286"/>
      <c r="BE167" s="286"/>
      <c r="BF167" s="286"/>
      <c r="BG167" s="286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6"/>
      <c r="BR167" s="286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6"/>
      <c r="CE167" s="286"/>
      <c r="CF167" s="286"/>
      <c r="CG167" s="286"/>
      <c r="CH167" s="286"/>
      <c r="CI167" s="286"/>
      <c r="CJ167" s="286"/>
      <c r="CK167" s="286"/>
      <c r="CL167" s="286"/>
      <c r="CM167" s="286"/>
      <c r="CN167" s="286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6"/>
      <c r="DB167" s="286"/>
      <c r="DC167" s="286"/>
      <c r="DD167" s="286"/>
    </row>
    <row r="168" spans="1:108" s="262" customFormat="1" x14ac:dyDescent="0.25">
      <c r="A168" s="354">
        <v>143</v>
      </c>
      <c r="B168" s="265"/>
      <c r="C168" s="346">
        <v>3832899</v>
      </c>
      <c r="D168" s="324" t="s">
        <v>406</v>
      </c>
      <c r="E168" s="7">
        <v>144</v>
      </c>
      <c r="F168" s="311" t="s">
        <v>24</v>
      </c>
      <c r="G168" s="257">
        <v>1650000</v>
      </c>
      <c r="H168" s="257">
        <v>1320000</v>
      </c>
      <c r="I168" s="257">
        <v>1650000</v>
      </c>
      <c r="J168" s="257">
        <v>1320000</v>
      </c>
      <c r="K168" s="257">
        <v>1320000</v>
      </c>
      <c r="L168" s="257">
        <v>1540000</v>
      </c>
      <c r="M168" s="257">
        <v>1485000</v>
      </c>
      <c r="N168" s="257">
        <v>1430000</v>
      </c>
      <c r="O168" s="257">
        <v>1430000</v>
      </c>
      <c r="P168" s="257">
        <v>1430000</v>
      </c>
      <c r="Q168" s="257">
        <v>1430000</v>
      </c>
      <c r="R168" s="257">
        <v>1430000</v>
      </c>
      <c r="S168" s="258">
        <f t="shared" ref="S168:S209" si="10">SUM(G168:R168)</f>
        <v>17435000</v>
      </c>
      <c r="T168" s="259">
        <f t="shared" ref="T168:T209" si="11">S168/12</f>
        <v>1452916.6666666667</v>
      </c>
      <c r="U168" s="274">
        <f t="shared" si="9"/>
        <v>18887916.666666668</v>
      </c>
      <c r="V168" s="284"/>
      <c r="W168" s="285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6"/>
      <c r="AV168" s="286"/>
      <c r="AW168" s="286"/>
      <c r="AX168" s="286"/>
      <c r="AY168" s="286"/>
      <c r="AZ168" s="286"/>
      <c r="BA168" s="286"/>
      <c r="BB168" s="286"/>
      <c r="BC168" s="286"/>
      <c r="BD168" s="286"/>
      <c r="BE168" s="286"/>
      <c r="BF168" s="286"/>
      <c r="BG168" s="286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6"/>
      <c r="BR168" s="286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6"/>
      <c r="CE168" s="286"/>
      <c r="CF168" s="286"/>
      <c r="CG168" s="286"/>
      <c r="CH168" s="286"/>
      <c r="CI168" s="286"/>
      <c r="CJ168" s="286"/>
      <c r="CK168" s="286"/>
      <c r="CL168" s="286"/>
      <c r="CM168" s="286"/>
      <c r="CN168" s="286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6"/>
      <c r="DB168" s="286"/>
      <c r="DC168" s="286"/>
      <c r="DD168" s="286"/>
    </row>
    <row r="169" spans="1:108" s="262" customFormat="1" x14ac:dyDescent="0.25">
      <c r="A169" s="354">
        <v>144</v>
      </c>
      <c r="B169" s="265"/>
      <c r="C169" s="346">
        <v>5205482</v>
      </c>
      <c r="D169" s="324" t="s">
        <v>407</v>
      </c>
      <c r="E169" s="7">
        <v>144</v>
      </c>
      <c r="F169" s="311" t="s">
        <v>24</v>
      </c>
      <c r="G169" s="257">
        <v>1595000</v>
      </c>
      <c r="H169" s="257">
        <v>1595000</v>
      </c>
      <c r="I169" s="257">
        <v>1705000</v>
      </c>
      <c r="J169" s="257">
        <v>1595000</v>
      </c>
      <c r="K169" s="257">
        <v>1650000</v>
      </c>
      <c r="L169" s="257">
        <v>1430000</v>
      </c>
      <c r="M169" s="257">
        <v>1595000</v>
      </c>
      <c r="N169" s="257">
        <v>1430000</v>
      </c>
      <c r="O169" s="257">
        <v>1485000</v>
      </c>
      <c r="P169" s="257">
        <v>1485000</v>
      </c>
      <c r="Q169" s="257">
        <v>1430000</v>
      </c>
      <c r="R169" s="257">
        <v>1430000</v>
      </c>
      <c r="S169" s="258">
        <f t="shared" si="10"/>
        <v>18425000</v>
      </c>
      <c r="T169" s="259">
        <f t="shared" si="11"/>
        <v>1535416.6666666667</v>
      </c>
      <c r="U169" s="274">
        <f t="shared" si="9"/>
        <v>19960416.666666668</v>
      </c>
      <c r="V169" s="284"/>
      <c r="W169" s="285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6"/>
      <c r="AU169" s="286"/>
      <c r="AV169" s="286"/>
      <c r="AW169" s="286"/>
      <c r="AX169" s="286"/>
      <c r="AY169" s="286"/>
      <c r="AZ169" s="286"/>
      <c r="BA169" s="286"/>
      <c r="BB169" s="286"/>
      <c r="BC169" s="286"/>
      <c r="BD169" s="286"/>
      <c r="BE169" s="286"/>
      <c r="BF169" s="286"/>
      <c r="BG169" s="286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6"/>
      <c r="BR169" s="286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6"/>
      <c r="CE169" s="286"/>
      <c r="CF169" s="286"/>
      <c r="CG169" s="286"/>
      <c r="CH169" s="286"/>
      <c r="CI169" s="286"/>
      <c r="CJ169" s="286"/>
      <c r="CK169" s="286"/>
      <c r="CL169" s="286"/>
      <c r="CM169" s="286"/>
      <c r="CN169" s="286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6"/>
      <c r="DB169" s="286"/>
      <c r="DC169" s="286"/>
      <c r="DD169" s="286"/>
    </row>
    <row r="170" spans="1:108" s="262" customFormat="1" x14ac:dyDescent="0.25">
      <c r="A170" s="354">
        <v>145</v>
      </c>
      <c r="B170" s="265"/>
      <c r="C170" s="346">
        <v>1857981</v>
      </c>
      <c r="D170" s="324" t="s">
        <v>296</v>
      </c>
      <c r="E170" s="7">
        <v>144</v>
      </c>
      <c r="F170" s="311" t="s">
        <v>24</v>
      </c>
      <c r="G170" s="257">
        <v>1375000</v>
      </c>
      <c r="H170" s="257">
        <v>1320000</v>
      </c>
      <c r="I170" s="257">
        <v>1430000</v>
      </c>
      <c r="J170" s="257">
        <v>1320000</v>
      </c>
      <c r="K170" s="257">
        <v>948750</v>
      </c>
      <c r="L170" s="257">
        <v>1375000</v>
      </c>
      <c r="M170" s="257">
        <v>1485000</v>
      </c>
      <c r="N170" s="257">
        <v>1430000</v>
      </c>
      <c r="O170" s="257">
        <v>1375000</v>
      </c>
      <c r="P170" s="257">
        <v>1375000</v>
      </c>
      <c r="Q170" s="257">
        <v>1430000</v>
      </c>
      <c r="R170" s="257">
        <v>1430000</v>
      </c>
      <c r="S170" s="258">
        <f t="shared" si="10"/>
        <v>16293750</v>
      </c>
      <c r="T170" s="259">
        <f t="shared" si="11"/>
        <v>1357812.5</v>
      </c>
      <c r="U170" s="274">
        <f t="shared" si="9"/>
        <v>17651562.5</v>
      </c>
      <c r="V170" s="284"/>
      <c r="W170" s="285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6"/>
      <c r="AU170" s="286"/>
      <c r="AV170" s="286"/>
      <c r="AW170" s="286"/>
      <c r="AX170" s="286"/>
      <c r="AY170" s="286"/>
      <c r="AZ170" s="286"/>
      <c r="BA170" s="286"/>
      <c r="BB170" s="286"/>
      <c r="BC170" s="286"/>
      <c r="BD170" s="286"/>
      <c r="BE170" s="286"/>
      <c r="BF170" s="286"/>
      <c r="BG170" s="286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6"/>
      <c r="BR170" s="286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6"/>
      <c r="CE170" s="286"/>
      <c r="CF170" s="286"/>
      <c r="CG170" s="286"/>
      <c r="CH170" s="286"/>
      <c r="CI170" s="286"/>
      <c r="CJ170" s="286"/>
      <c r="CK170" s="286"/>
      <c r="CL170" s="286"/>
      <c r="CM170" s="286"/>
      <c r="CN170" s="286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6"/>
      <c r="DB170" s="286"/>
      <c r="DC170" s="286"/>
      <c r="DD170" s="286"/>
    </row>
    <row r="171" spans="1:108" s="262" customFormat="1" x14ac:dyDescent="0.25">
      <c r="A171" s="354">
        <v>146</v>
      </c>
      <c r="B171" s="265"/>
      <c r="C171" s="346">
        <v>1931579</v>
      </c>
      <c r="D171" s="324" t="s">
        <v>298</v>
      </c>
      <c r="E171" s="7">
        <v>144</v>
      </c>
      <c r="F171" s="311" t="s">
        <v>24</v>
      </c>
      <c r="G171" s="257">
        <v>1705000</v>
      </c>
      <c r="H171" s="257">
        <v>1540000</v>
      </c>
      <c r="I171" s="257">
        <v>1705000</v>
      </c>
      <c r="J171" s="257">
        <v>1650000</v>
      </c>
      <c r="K171" s="257">
        <v>1705000</v>
      </c>
      <c r="L171" s="257">
        <v>1650000</v>
      </c>
      <c r="M171" s="257">
        <v>1705000</v>
      </c>
      <c r="N171" s="257">
        <v>1705000</v>
      </c>
      <c r="O171" s="257">
        <v>1650000</v>
      </c>
      <c r="P171" s="257">
        <v>1705000</v>
      </c>
      <c r="Q171" s="257">
        <v>1650000</v>
      </c>
      <c r="R171" s="257">
        <v>1650000</v>
      </c>
      <c r="S171" s="258">
        <f t="shared" si="10"/>
        <v>20020000</v>
      </c>
      <c r="T171" s="259">
        <f t="shared" si="11"/>
        <v>1668333.3333333333</v>
      </c>
      <c r="U171" s="274">
        <f t="shared" si="9"/>
        <v>21688333.333333332</v>
      </c>
      <c r="V171" s="284"/>
      <c r="W171" s="285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6"/>
      <c r="AU171" s="286"/>
      <c r="AV171" s="286"/>
      <c r="AW171" s="286"/>
      <c r="AX171" s="286"/>
      <c r="AY171" s="286"/>
      <c r="AZ171" s="286"/>
      <c r="BA171" s="286"/>
      <c r="BB171" s="286"/>
      <c r="BC171" s="286"/>
      <c r="BD171" s="286"/>
      <c r="BE171" s="286"/>
      <c r="BF171" s="286"/>
      <c r="BG171" s="286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6"/>
      <c r="BR171" s="286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6"/>
      <c r="CE171" s="286"/>
      <c r="CF171" s="286"/>
      <c r="CG171" s="286"/>
      <c r="CH171" s="286"/>
      <c r="CI171" s="286"/>
      <c r="CJ171" s="286"/>
      <c r="CK171" s="286"/>
      <c r="CL171" s="286"/>
      <c r="CM171" s="286"/>
      <c r="CN171" s="286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6"/>
      <c r="DB171" s="286"/>
      <c r="DC171" s="286"/>
      <c r="DD171" s="286"/>
    </row>
    <row r="172" spans="1:108" s="262" customFormat="1" x14ac:dyDescent="0.25">
      <c r="A172" s="354">
        <v>147</v>
      </c>
      <c r="B172" s="265"/>
      <c r="C172" s="346">
        <v>3956294</v>
      </c>
      <c r="D172" s="324" t="s">
        <v>347</v>
      </c>
      <c r="E172" s="7">
        <v>144</v>
      </c>
      <c r="F172" s="311" t="s">
        <v>24</v>
      </c>
      <c r="G172" s="257">
        <v>1595000</v>
      </c>
      <c r="H172" s="257">
        <v>1595000</v>
      </c>
      <c r="I172" s="257">
        <v>1650000</v>
      </c>
      <c r="J172" s="257">
        <v>1540000</v>
      </c>
      <c r="K172" s="257">
        <v>1595000</v>
      </c>
      <c r="L172" s="257">
        <v>1485000</v>
      </c>
      <c r="M172" s="257">
        <v>1595000</v>
      </c>
      <c r="N172" s="257">
        <v>1595000</v>
      </c>
      <c r="O172" s="257">
        <v>1375000</v>
      </c>
      <c r="P172" s="257">
        <v>1485000</v>
      </c>
      <c r="Q172" s="257">
        <v>1320000</v>
      </c>
      <c r="R172" s="257">
        <v>1320000</v>
      </c>
      <c r="S172" s="258">
        <f t="shared" si="10"/>
        <v>18150000</v>
      </c>
      <c r="T172" s="259">
        <f t="shared" si="11"/>
        <v>1512500</v>
      </c>
      <c r="U172" s="274">
        <f t="shared" si="9"/>
        <v>19662500</v>
      </c>
      <c r="V172" s="284"/>
      <c r="W172" s="285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6"/>
      <c r="AU172" s="286"/>
      <c r="AV172" s="286"/>
      <c r="AW172" s="286"/>
      <c r="AX172" s="286"/>
      <c r="AY172" s="286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6"/>
      <c r="BR172" s="286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6"/>
      <c r="CE172" s="286"/>
      <c r="CF172" s="286"/>
      <c r="CG172" s="286"/>
      <c r="CH172" s="286"/>
      <c r="CI172" s="286"/>
      <c r="CJ172" s="286"/>
      <c r="CK172" s="286"/>
      <c r="CL172" s="286"/>
      <c r="CM172" s="286"/>
      <c r="CN172" s="286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6"/>
      <c r="DB172" s="286"/>
      <c r="DC172" s="286"/>
      <c r="DD172" s="286"/>
    </row>
    <row r="173" spans="1:108" s="262" customFormat="1" x14ac:dyDescent="0.25">
      <c r="A173" s="354">
        <v>148</v>
      </c>
      <c r="B173" s="265"/>
      <c r="C173" s="346">
        <v>5430139</v>
      </c>
      <c r="D173" s="324" t="s">
        <v>408</v>
      </c>
      <c r="E173" s="7">
        <v>144</v>
      </c>
      <c r="F173" s="311" t="s">
        <v>24</v>
      </c>
      <c r="G173" s="257">
        <v>1540000</v>
      </c>
      <c r="H173" s="257">
        <v>1375000</v>
      </c>
      <c r="I173" s="257">
        <v>1485000</v>
      </c>
      <c r="J173" s="257">
        <v>1430000</v>
      </c>
      <c r="K173" s="257">
        <v>1650000</v>
      </c>
      <c r="L173" s="257">
        <v>1650000</v>
      </c>
      <c r="M173" s="257">
        <v>1595000</v>
      </c>
      <c r="N173" s="257">
        <v>1430000</v>
      </c>
      <c r="O173" s="257">
        <v>1430000</v>
      </c>
      <c r="P173" s="257">
        <v>1430000</v>
      </c>
      <c r="Q173" s="257">
        <v>1320000</v>
      </c>
      <c r="R173" s="257">
        <v>1320000</v>
      </c>
      <c r="S173" s="258">
        <f t="shared" si="10"/>
        <v>17655000</v>
      </c>
      <c r="T173" s="259">
        <f t="shared" si="11"/>
        <v>1471250</v>
      </c>
      <c r="U173" s="274">
        <f t="shared" si="9"/>
        <v>19126250</v>
      </c>
      <c r="V173" s="284"/>
      <c r="W173" s="285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  <c r="AH173" s="286"/>
      <c r="AI173" s="286"/>
      <c r="AJ173" s="286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6"/>
      <c r="AU173" s="286"/>
      <c r="AV173" s="286"/>
      <c r="AW173" s="286"/>
      <c r="AX173" s="286"/>
      <c r="AY173" s="286"/>
      <c r="AZ173" s="286"/>
      <c r="BA173" s="286"/>
      <c r="BB173" s="286"/>
      <c r="BC173" s="286"/>
      <c r="BD173" s="286"/>
      <c r="BE173" s="286"/>
      <c r="BF173" s="286"/>
      <c r="BG173" s="286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6"/>
      <c r="BR173" s="286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6"/>
      <c r="CE173" s="286"/>
      <c r="CF173" s="286"/>
      <c r="CG173" s="286"/>
      <c r="CH173" s="286"/>
      <c r="CI173" s="286"/>
      <c r="CJ173" s="286"/>
      <c r="CK173" s="286"/>
      <c r="CL173" s="286"/>
      <c r="CM173" s="286"/>
      <c r="CN173" s="286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6"/>
      <c r="DB173" s="286"/>
      <c r="DC173" s="286"/>
      <c r="DD173" s="286"/>
    </row>
    <row r="174" spans="1:108" s="262" customFormat="1" x14ac:dyDescent="0.25">
      <c r="A174" s="354">
        <v>149</v>
      </c>
      <c r="B174" s="265"/>
      <c r="C174" s="346">
        <v>1351663</v>
      </c>
      <c r="D174" s="324" t="s">
        <v>409</v>
      </c>
      <c r="E174" s="7">
        <v>144</v>
      </c>
      <c r="F174" s="311" t="s">
        <v>24</v>
      </c>
      <c r="G174" s="257">
        <v>1705000</v>
      </c>
      <c r="H174" s="257">
        <v>1540000</v>
      </c>
      <c r="I174" s="257">
        <v>1705000</v>
      </c>
      <c r="J174" s="257">
        <v>1705000</v>
      </c>
      <c r="K174" s="257">
        <v>1705000</v>
      </c>
      <c r="L174" s="257">
        <v>1650000</v>
      </c>
      <c r="M174" s="257">
        <v>1705000</v>
      </c>
      <c r="N174" s="257">
        <v>1705000</v>
      </c>
      <c r="O174" s="257">
        <v>1650000</v>
      </c>
      <c r="P174" s="257">
        <v>1705000</v>
      </c>
      <c r="Q174" s="257">
        <v>1650000</v>
      </c>
      <c r="R174" s="257">
        <v>1650000</v>
      </c>
      <c r="S174" s="258">
        <f t="shared" si="10"/>
        <v>20075000</v>
      </c>
      <c r="T174" s="259">
        <f t="shared" si="11"/>
        <v>1672916.6666666667</v>
      </c>
      <c r="U174" s="274">
        <f t="shared" si="9"/>
        <v>21747916.666666668</v>
      </c>
      <c r="V174" s="284"/>
      <c r="W174" s="285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  <c r="AH174" s="286"/>
      <c r="AI174" s="286"/>
      <c r="AJ174" s="286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6"/>
      <c r="AU174" s="286"/>
      <c r="AV174" s="286"/>
      <c r="AW174" s="286"/>
      <c r="AX174" s="286"/>
      <c r="AY174" s="286"/>
      <c r="AZ174" s="286"/>
      <c r="BA174" s="286"/>
      <c r="BB174" s="286"/>
      <c r="BC174" s="286"/>
      <c r="BD174" s="286"/>
      <c r="BE174" s="286"/>
      <c r="BF174" s="286"/>
      <c r="BG174" s="286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6"/>
      <c r="BR174" s="286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6"/>
      <c r="CE174" s="286"/>
      <c r="CF174" s="286"/>
      <c r="CG174" s="286"/>
      <c r="CH174" s="286"/>
      <c r="CI174" s="286"/>
      <c r="CJ174" s="286"/>
      <c r="CK174" s="286"/>
      <c r="CL174" s="286"/>
      <c r="CM174" s="286"/>
      <c r="CN174" s="286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6"/>
      <c r="DB174" s="286"/>
      <c r="DC174" s="286"/>
      <c r="DD174" s="286"/>
    </row>
    <row r="175" spans="1:108" s="262" customFormat="1" x14ac:dyDescent="0.25">
      <c r="A175" s="354">
        <v>150</v>
      </c>
      <c r="B175" s="265"/>
      <c r="C175" s="346">
        <v>6261647</v>
      </c>
      <c r="D175" s="324" t="s">
        <v>439</v>
      </c>
      <c r="E175" s="7">
        <v>144</v>
      </c>
      <c r="F175" s="311" t="s">
        <v>24</v>
      </c>
      <c r="G175" s="257">
        <v>1540000</v>
      </c>
      <c r="H175" s="257">
        <v>1485000</v>
      </c>
      <c r="I175" s="257">
        <v>1540000</v>
      </c>
      <c r="J175" s="257">
        <v>1430000</v>
      </c>
      <c r="K175" s="257">
        <v>1485000</v>
      </c>
      <c r="L175" s="257">
        <v>1540000</v>
      </c>
      <c r="M175" s="257">
        <v>1485000</v>
      </c>
      <c r="N175" s="257">
        <v>1375000</v>
      </c>
      <c r="O175" s="257">
        <v>1650000</v>
      </c>
      <c r="P175" s="257">
        <v>1430000</v>
      </c>
      <c r="Q175" s="257">
        <v>1430000</v>
      </c>
      <c r="R175" s="257">
        <v>1430000</v>
      </c>
      <c r="S175" s="258">
        <f t="shared" si="10"/>
        <v>17820000</v>
      </c>
      <c r="T175" s="259">
        <f t="shared" si="11"/>
        <v>1485000</v>
      </c>
      <c r="U175" s="274">
        <f t="shared" si="9"/>
        <v>19305000</v>
      </c>
      <c r="V175" s="284"/>
      <c r="W175" s="285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  <c r="AH175" s="286"/>
      <c r="AI175" s="286"/>
      <c r="AJ175" s="286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6"/>
      <c r="AU175" s="286"/>
      <c r="AV175" s="286"/>
      <c r="AW175" s="286"/>
      <c r="AX175" s="286"/>
      <c r="AY175" s="286"/>
      <c r="AZ175" s="286"/>
      <c r="BA175" s="286"/>
      <c r="BB175" s="286"/>
      <c r="BC175" s="286"/>
      <c r="BD175" s="286"/>
      <c r="BE175" s="286"/>
      <c r="BF175" s="286"/>
      <c r="BG175" s="286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6"/>
      <c r="BR175" s="286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6"/>
      <c r="CE175" s="286"/>
      <c r="CF175" s="286"/>
      <c r="CG175" s="286"/>
      <c r="CH175" s="286"/>
      <c r="CI175" s="286"/>
      <c r="CJ175" s="286"/>
      <c r="CK175" s="286"/>
      <c r="CL175" s="286"/>
      <c r="CM175" s="286"/>
      <c r="CN175" s="286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6"/>
      <c r="DB175" s="286"/>
      <c r="DC175" s="286"/>
      <c r="DD175" s="286"/>
    </row>
    <row r="176" spans="1:108" s="262" customFormat="1" x14ac:dyDescent="0.25">
      <c r="A176" s="354">
        <v>151</v>
      </c>
      <c r="B176" s="265"/>
      <c r="C176" s="345">
        <v>1132923</v>
      </c>
      <c r="D176" s="324" t="s">
        <v>410</v>
      </c>
      <c r="E176" s="7">
        <v>144</v>
      </c>
      <c r="F176" s="311" t="s">
        <v>24</v>
      </c>
      <c r="G176" s="257">
        <v>1430000</v>
      </c>
      <c r="H176" s="257">
        <v>1375000</v>
      </c>
      <c r="I176" s="257">
        <v>1430000</v>
      </c>
      <c r="J176" s="257">
        <v>1265000</v>
      </c>
      <c r="K176" s="257">
        <v>1650000</v>
      </c>
      <c r="L176" s="257">
        <v>1485000</v>
      </c>
      <c r="M176" s="257">
        <v>1540000</v>
      </c>
      <c r="N176" s="257">
        <v>1375000</v>
      </c>
      <c r="O176" s="257">
        <v>1650000</v>
      </c>
      <c r="P176" s="257">
        <v>1430000</v>
      </c>
      <c r="Q176" s="257">
        <v>1100000</v>
      </c>
      <c r="R176" s="257">
        <v>1100000</v>
      </c>
      <c r="S176" s="258">
        <f t="shared" si="10"/>
        <v>16830000</v>
      </c>
      <c r="T176" s="259">
        <f t="shared" si="11"/>
        <v>1402500</v>
      </c>
      <c r="U176" s="274">
        <f t="shared" si="9"/>
        <v>18232500</v>
      </c>
      <c r="V176" s="284"/>
      <c r="W176" s="285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6"/>
      <c r="AU176" s="286"/>
      <c r="AV176" s="286"/>
      <c r="AW176" s="286"/>
      <c r="AX176" s="286"/>
      <c r="AY176" s="286"/>
      <c r="AZ176" s="286"/>
      <c r="BA176" s="286"/>
      <c r="BB176" s="286"/>
      <c r="BC176" s="286"/>
      <c r="BD176" s="286"/>
      <c r="BE176" s="286"/>
      <c r="BF176" s="286"/>
      <c r="BG176" s="286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6"/>
      <c r="BR176" s="286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6"/>
      <c r="CE176" s="286"/>
      <c r="CF176" s="286"/>
      <c r="CG176" s="286"/>
      <c r="CH176" s="286"/>
      <c r="CI176" s="286"/>
      <c r="CJ176" s="286"/>
      <c r="CK176" s="286"/>
      <c r="CL176" s="286"/>
      <c r="CM176" s="286"/>
      <c r="CN176" s="286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6"/>
      <c r="DB176" s="286"/>
      <c r="DC176" s="286"/>
      <c r="DD176" s="286"/>
    </row>
    <row r="177" spans="1:108" s="262" customFormat="1" x14ac:dyDescent="0.25">
      <c r="A177" s="354">
        <v>152</v>
      </c>
      <c r="B177" s="265"/>
      <c r="C177" s="346">
        <v>3684807</v>
      </c>
      <c r="D177" s="324" t="s">
        <v>411</v>
      </c>
      <c r="E177" s="7">
        <v>144</v>
      </c>
      <c r="F177" s="311" t="s">
        <v>24</v>
      </c>
      <c r="G177" s="257">
        <v>1540000</v>
      </c>
      <c r="H177" s="257">
        <v>1320000</v>
      </c>
      <c r="I177" s="257">
        <v>1430000</v>
      </c>
      <c r="J177" s="257">
        <v>1265000</v>
      </c>
      <c r="K177" s="257">
        <v>1320000</v>
      </c>
      <c r="L177" s="257">
        <v>1430000</v>
      </c>
      <c r="M177" s="257">
        <v>1485000</v>
      </c>
      <c r="N177" s="257">
        <v>1595000</v>
      </c>
      <c r="O177" s="257">
        <v>1485000</v>
      </c>
      <c r="P177" s="257">
        <v>1485000</v>
      </c>
      <c r="Q177" s="257">
        <v>1375000</v>
      </c>
      <c r="R177" s="257">
        <v>1375000</v>
      </c>
      <c r="S177" s="258">
        <f t="shared" si="10"/>
        <v>17105000</v>
      </c>
      <c r="T177" s="259">
        <f t="shared" si="11"/>
        <v>1425416.6666666667</v>
      </c>
      <c r="U177" s="274">
        <f t="shared" si="9"/>
        <v>18530416.666666668</v>
      </c>
      <c r="V177" s="284"/>
      <c r="W177" s="285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6"/>
      <c r="AU177" s="286"/>
      <c r="AV177" s="286"/>
      <c r="AW177" s="286"/>
      <c r="AX177" s="286"/>
      <c r="AY177" s="286"/>
      <c r="AZ177" s="286"/>
      <c r="BA177" s="286"/>
      <c r="BB177" s="286"/>
      <c r="BC177" s="286"/>
      <c r="BD177" s="286"/>
      <c r="BE177" s="286"/>
      <c r="BF177" s="286"/>
      <c r="BG177" s="286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6"/>
      <c r="BR177" s="286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6"/>
      <c r="CE177" s="286"/>
      <c r="CF177" s="286"/>
      <c r="CG177" s="286"/>
      <c r="CH177" s="286"/>
      <c r="CI177" s="286"/>
      <c r="CJ177" s="286"/>
      <c r="CK177" s="286"/>
      <c r="CL177" s="286"/>
      <c r="CM177" s="286"/>
      <c r="CN177" s="286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6"/>
      <c r="DB177" s="286"/>
      <c r="DC177" s="286"/>
      <c r="DD177" s="286"/>
    </row>
    <row r="178" spans="1:108" s="262" customFormat="1" x14ac:dyDescent="0.25">
      <c r="A178" s="354">
        <v>153</v>
      </c>
      <c r="B178" s="265"/>
      <c r="C178" s="346">
        <v>3626413</v>
      </c>
      <c r="D178" s="324" t="s">
        <v>374</v>
      </c>
      <c r="E178" s="7">
        <v>144</v>
      </c>
      <c r="F178" s="311" t="s">
        <v>24</v>
      </c>
      <c r="G178" s="257">
        <v>1705000</v>
      </c>
      <c r="H178" s="257">
        <v>1320000</v>
      </c>
      <c r="I178" s="257">
        <v>1375000</v>
      </c>
      <c r="J178" s="257">
        <v>1320000</v>
      </c>
      <c r="K178" s="257">
        <v>1375000</v>
      </c>
      <c r="L178" s="257">
        <v>1485000</v>
      </c>
      <c r="M178" s="257">
        <v>1595000</v>
      </c>
      <c r="N178" s="257">
        <v>1320000</v>
      </c>
      <c r="O178" s="257">
        <v>1430000</v>
      </c>
      <c r="P178" s="257">
        <v>1265000</v>
      </c>
      <c r="Q178" s="257">
        <v>990000</v>
      </c>
      <c r="R178" s="257">
        <v>990000</v>
      </c>
      <c r="S178" s="258">
        <f t="shared" si="10"/>
        <v>16170000</v>
      </c>
      <c r="T178" s="259">
        <f t="shared" si="11"/>
        <v>1347500</v>
      </c>
      <c r="U178" s="274">
        <f t="shared" si="9"/>
        <v>17517500</v>
      </c>
      <c r="V178" s="284"/>
      <c r="W178" s="285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6"/>
      <c r="AU178" s="286"/>
      <c r="AV178" s="286"/>
      <c r="AW178" s="286"/>
      <c r="AX178" s="286"/>
      <c r="AY178" s="286"/>
      <c r="AZ178" s="286"/>
      <c r="BA178" s="286"/>
      <c r="BB178" s="286"/>
      <c r="BC178" s="286"/>
      <c r="BD178" s="286"/>
      <c r="BE178" s="286"/>
      <c r="BF178" s="286"/>
      <c r="BG178" s="286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6"/>
      <c r="BR178" s="286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6"/>
      <c r="CE178" s="286"/>
      <c r="CF178" s="286"/>
      <c r="CG178" s="286"/>
      <c r="CH178" s="286"/>
      <c r="CI178" s="286"/>
      <c r="CJ178" s="286"/>
      <c r="CK178" s="286"/>
      <c r="CL178" s="286"/>
      <c r="CM178" s="286"/>
      <c r="CN178" s="286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6"/>
      <c r="DB178" s="286"/>
      <c r="DC178" s="286"/>
      <c r="DD178" s="286"/>
    </row>
    <row r="179" spans="1:108" s="262" customFormat="1" x14ac:dyDescent="0.25">
      <c r="A179" s="354">
        <v>154</v>
      </c>
      <c r="B179" s="265"/>
      <c r="C179" s="346">
        <v>2532845</v>
      </c>
      <c r="D179" s="324" t="s">
        <v>412</v>
      </c>
      <c r="E179" s="7">
        <v>144</v>
      </c>
      <c r="F179" s="311" t="s">
        <v>24</v>
      </c>
      <c r="G179" s="257">
        <v>1595000</v>
      </c>
      <c r="H179" s="257">
        <v>1265000</v>
      </c>
      <c r="I179" s="257">
        <v>1375000</v>
      </c>
      <c r="J179" s="257">
        <v>1320000</v>
      </c>
      <c r="K179" s="257">
        <v>1430000</v>
      </c>
      <c r="L179" s="257">
        <v>1430000</v>
      </c>
      <c r="M179" s="257">
        <v>1540000</v>
      </c>
      <c r="N179" s="257">
        <v>1430000</v>
      </c>
      <c r="O179" s="257">
        <v>1595000</v>
      </c>
      <c r="P179" s="257">
        <v>1485000</v>
      </c>
      <c r="Q179" s="257">
        <v>1430000</v>
      </c>
      <c r="R179" s="257">
        <v>1430000</v>
      </c>
      <c r="S179" s="258">
        <f t="shared" si="10"/>
        <v>17325000</v>
      </c>
      <c r="T179" s="259">
        <f t="shared" si="11"/>
        <v>1443750</v>
      </c>
      <c r="U179" s="274">
        <f t="shared" si="9"/>
        <v>18768750</v>
      </c>
      <c r="V179" s="284"/>
      <c r="W179" s="285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6"/>
      <c r="AU179" s="286"/>
      <c r="AV179" s="286"/>
      <c r="AW179" s="286"/>
      <c r="AX179" s="286"/>
      <c r="AY179" s="286"/>
      <c r="AZ179" s="286"/>
      <c r="BA179" s="286"/>
      <c r="BB179" s="286"/>
      <c r="BC179" s="286"/>
      <c r="BD179" s="286"/>
      <c r="BE179" s="286"/>
      <c r="BF179" s="286"/>
      <c r="BG179" s="286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6"/>
      <c r="BR179" s="286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6"/>
      <c r="CE179" s="286"/>
      <c r="CF179" s="286"/>
      <c r="CG179" s="286"/>
      <c r="CH179" s="286"/>
      <c r="CI179" s="286"/>
      <c r="CJ179" s="286"/>
      <c r="CK179" s="286"/>
      <c r="CL179" s="286"/>
      <c r="CM179" s="286"/>
      <c r="CN179" s="286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6"/>
      <c r="DB179" s="286"/>
      <c r="DC179" s="286"/>
      <c r="DD179" s="286"/>
    </row>
    <row r="180" spans="1:108" s="262" customFormat="1" x14ac:dyDescent="0.25">
      <c r="A180" s="354">
        <v>155</v>
      </c>
      <c r="B180" s="265"/>
      <c r="C180" s="346">
        <v>1404000</v>
      </c>
      <c r="D180" s="324" t="s">
        <v>313</v>
      </c>
      <c r="E180" s="7">
        <v>144</v>
      </c>
      <c r="F180" s="311" t="s">
        <v>24</v>
      </c>
      <c r="G180" s="257">
        <v>1705000</v>
      </c>
      <c r="H180" s="257">
        <v>1540000</v>
      </c>
      <c r="I180" s="257">
        <v>1705000</v>
      </c>
      <c r="J180" s="257">
        <v>1650000</v>
      </c>
      <c r="K180" s="257">
        <v>1705000</v>
      </c>
      <c r="L180" s="257">
        <v>1650000</v>
      </c>
      <c r="M180" s="257">
        <v>1705000</v>
      </c>
      <c r="N180" s="257">
        <v>1705000</v>
      </c>
      <c r="O180" s="257">
        <v>1650000</v>
      </c>
      <c r="P180" s="257">
        <v>1705000</v>
      </c>
      <c r="Q180" s="257">
        <v>1650000</v>
      </c>
      <c r="R180" s="257">
        <v>1650000</v>
      </c>
      <c r="S180" s="258">
        <f t="shared" si="10"/>
        <v>20020000</v>
      </c>
      <c r="T180" s="259">
        <f t="shared" si="11"/>
        <v>1668333.3333333333</v>
      </c>
      <c r="U180" s="274">
        <f t="shared" si="9"/>
        <v>21688333.333333332</v>
      </c>
      <c r="V180" s="284"/>
      <c r="W180" s="285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  <c r="BE180" s="286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6"/>
      <c r="BR180" s="286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6"/>
      <c r="CE180" s="286"/>
      <c r="CF180" s="286"/>
      <c r="CG180" s="286"/>
      <c r="CH180" s="286"/>
      <c r="CI180" s="286"/>
      <c r="CJ180" s="286"/>
      <c r="CK180" s="286"/>
      <c r="CL180" s="286"/>
      <c r="CM180" s="286"/>
      <c r="CN180" s="286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6"/>
      <c r="DB180" s="286"/>
      <c r="DC180" s="286"/>
      <c r="DD180" s="286"/>
    </row>
    <row r="181" spans="1:108" s="262" customFormat="1" x14ac:dyDescent="0.25">
      <c r="A181" s="354">
        <v>156</v>
      </c>
      <c r="B181" s="265"/>
      <c r="C181" s="346">
        <v>5457856</v>
      </c>
      <c r="D181" s="324" t="s">
        <v>440</v>
      </c>
      <c r="E181" s="7">
        <v>144</v>
      </c>
      <c r="F181" s="311" t="s">
        <v>24</v>
      </c>
      <c r="G181" s="257">
        <v>825000</v>
      </c>
      <c r="H181" s="257">
        <v>1375000</v>
      </c>
      <c r="I181" s="257">
        <v>1430000</v>
      </c>
      <c r="J181" s="257">
        <v>1430000</v>
      </c>
      <c r="K181" s="257">
        <v>1540000</v>
      </c>
      <c r="L181" s="257">
        <v>1320000</v>
      </c>
      <c r="M181" s="257">
        <v>1375000</v>
      </c>
      <c r="N181" s="257">
        <v>1320000</v>
      </c>
      <c r="O181" s="257">
        <v>1210000</v>
      </c>
      <c r="P181" s="257">
        <v>1265000</v>
      </c>
      <c r="Q181" s="257">
        <v>715000</v>
      </c>
      <c r="R181" s="257">
        <v>715000</v>
      </c>
      <c r="S181" s="258">
        <f t="shared" si="10"/>
        <v>14520000</v>
      </c>
      <c r="T181" s="259">
        <f t="shared" si="11"/>
        <v>1210000</v>
      </c>
      <c r="U181" s="274">
        <f t="shared" si="9"/>
        <v>15730000</v>
      </c>
      <c r="V181" s="284"/>
      <c r="W181" s="285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6"/>
      <c r="BR181" s="286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6"/>
      <c r="CE181" s="286"/>
      <c r="CF181" s="286"/>
      <c r="CG181" s="286"/>
      <c r="CH181" s="286"/>
      <c r="CI181" s="286"/>
      <c r="CJ181" s="286"/>
      <c r="CK181" s="286"/>
      <c r="CL181" s="286"/>
      <c r="CM181" s="286"/>
      <c r="CN181" s="286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6"/>
      <c r="DB181" s="286"/>
      <c r="DC181" s="286"/>
      <c r="DD181" s="286"/>
    </row>
    <row r="182" spans="1:108" s="262" customFormat="1" x14ac:dyDescent="0.25">
      <c r="A182" s="354">
        <v>157</v>
      </c>
      <c r="B182" s="265"/>
      <c r="C182" s="346">
        <v>4419559</v>
      </c>
      <c r="D182" s="324" t="s">
        <v>441</v>
      </c>
      <c r="E182" s="7">
        <v>144</v>
      </c>
      <c r="F182" s="311" t="s">
        <v>24</v>
      </c>
      <c r="G182" s="257">
        <v>660000</v>
      </c>
      <c r="H182" s="257">
        <v>1375000</v>
      </c>
      <c r="I182" s="257">
        <v>1705000</v>
      </c>
      <c r="J182" s="257">
        <v>1485000</v>
      </c>
      <c r="K182" s="257">
        <v>1375000</v>
      </c>
      <c r="L182" s="257">
        <v>1430000</v>
      </c>
      <c r="M182" s="257">
        <v>1595000</v>
      </c>
      <c r="N182" s="257">
        <v>1430000</v>
      </c>
      <c r="O182" s="257">
        <v>1595000</v>
      </c>
      <c r="P182" s="257">
        <v>1485000</v>
      </c>
      <c r="Q182" s="257">
        <v>1320000</v>
      </c>
      <c r="R182" s="257">
        <v>1320000</v>
      </c>
      <c r="S182" s="258">
        <f t="shared" si="10"/>
        <v>16775000</v>
      </c>
      <c r="T182" s="259">
        <f t="shared" si="11"/>
        <v>1397916.6666666667</v>
      </c>
      <c r="U182" s="274">
        <f t="shared" si="9"/>
        <v>18172916.666666668</v>
      </c>
      <c r="V182" s="284"/>
      <c r="W182" s="285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6"/>
      <c r="BF182" s="286"/>
      <c r="BG182" s="286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6"/>
      <c r="BR182" s="286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6"/>
      <c r="CE182" s="286"/>
      <c r="CF182" s="286"/>
      <c r="CG182" s="286"/>
      <c r="CH182" s="286"/>
      <c r="CI182" s="286"/>
      <c r="CJ182" s="286"/>
      <c r="CK182" s="286"/>
      <c r="CL182" s="286"/>
      <c r="CM182" s="286"/>
      <c r="CN182" s="286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6"/>
      <c r="DB182" s="286"/>
      <c r="DC182" s="286"/>
      <c r="DD182" s="286"/>
    </row>
    <row r="183" spans="1:108" s="262" customFormat="1" x14ac:dyDescent="0.25">
      <c r="A183" s="354">
        <v>158</v>
      </c>
      <c r="B183" s="265"/>
      <c r="C183" s="346">
        <v>5289412</v>
      </c>
      <c r="D183" s="324" t="s">
        <v>442</v>
      </c>
      <c r="E183" s="7">
        <v>144</v>
      </c>
      <c r="F183" s="311" t="s">
        <v>24</v>
      </c>
      <c r="G183" s="257" t="s">
        <v>375</v>
      </c>
      <c r="H183" s="257">
        <v>990000</v>
      </c>
      <c r="I183" s="257">
        <v>1375000</v>
      </c>
      <c r="J183" s="257">
        <v>1320000</v>
      </c>
      <c r="K183" s="257">
        <v>1485000</v>
      </c>
      <c r="L183" s="257">
        <v>1375000</v>
      </c>
      <c r="M183" s="257">
        <v>1430000</v>
      </c>
      <c r="N183" s="257">
        <v>1265000</v>
      </c>
      <c r="O183" s="257">
        <v>1265000</v>
      </c>
      <c r="P183" s="257">
        <v>1320000</v>
      </c>
      <c r="Q183" s="257">
        <v>1320000</v>
      </c>
      <c r="R183" s="257">
        <v>1320000</v>
      </c>
      <c r="S183" s="258">
        <f t="shared" si="10"/>
        <v>14465000</v>
      </c>
      <c r="T183" s="259">
        <f t="shared" si="11"/>
        <v>1205416.6666666667</v>
      </c>
      <c r="U183" s="274">
        <f t="shared" si="9"/>
        <v>15670416.666666666</v>
      </c>
      <c r="V183" s="284"/>
      <c r="W183" s="285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6"/>
      <c r="BR183" s="286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6"/>
      <c r="CE183" s="286"/>
      <c r="CF183" s="286"/>
      <c r="CG183" s="286"/>
      <c r="CH183" s="286"/>
      <c r="CI183" s="286"/>
      <c r="CJ183" s="286"/>
      <c r="CK183" s="286"/>
      <c r="CL183" s="286"/>
      <c r="CM183" s="286"/>
      <c r="CN183" s="286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6"/>
      <c r="DB183" s="286"/>
      <c r="DC183" s="286"/>
      <c r="DD183" s="286"/>
    </row>
    <row r="184" spans="1:108" s="262" customFormat="1" x14ac:dyDescent="0.25">
      <c r="A184" s="354">
        <v>159</v>
      </c>
      <c r="B184" s="265"/>
      <c r="C184" s="346">
        <v>2405939</v>
      </c>
      <c r="D184" s="324" t="s">
        <v>443</v>
      </c>
      <c r="E184" s="7">
        <v>144</v>
      </c>
      <c r="F184" s="311" t="s">
        <v>24</v>
      </c>
      <c r="G184" s="257">
        <v>330000</v>
      </c>
      <c r="H184" s="257">
        <v>1375000</v>
      </c>
      <c r="I184" s="257">
        <v>1320000</v>
      </c>
      <c r="J184" s="257">
        <v>1375000</v>
      </c>
      <c r="K184" s="257">
        <v>1650000</v>
      </c>
      <c r="L184" s="257">
        <v>1595000</v>
      </c>
      <c r="M184" s="257">
        <v>1595000</v>
      </c>
      <c r="N184" s="257">
        <v>1430000</v>
      </c>
      <c r="O184" s="257">
        <v>1595000</v>
      </c>
      <c r="P184" s="257">
        <v>1485000</v>
      </c>
      <c r="Q184" s="257">
        <v>1320000</v>
      </c>
      <c r="R184" s="257">
        <v>1320000</v>
      </c>
      <c r="S184" s="258">
        <f t="shared" si="10"/>
        <v>16390000</v>
      </c>
      <c r="T184" s="259">
        <f t="shared" si="11"/>
        <v>1365833.3333333333</v>
      </c>
      <c r="U184" s="274">
        <f t="shared" si="9"/>
        <v>17755833.333333332</v>
      </c>
      <c r="V184" s="284"/>
      <c r="W184" s="285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6"/>
      <c r="AU184" s="286"/>
      <c r="AV184" s="286"/>
      <c r="AW184" s="286"/>
      <c r="AX184" s="286"/>
      <c r="AY184" s="286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6"/>
      <c r="BR184" s="286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6"/>
      <c r="CE184" s="286"/>
      <c r="CF184" s="286"/>
      <c r="CG184" s="286"/>
      <c r="CH184" s="286"/>
      <c r="CI184" s="286"/>
      <c r="CJ184" s="286"/>
      <c r="CK184" s="286"/>
      <c r="CL184" s="286"/>
      <c r="CM184" s="286"/>
      <c r="CN184" s="286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6"/>
      <c r="DB184" s="286"/>
      <c r="DC184" s="286"/>
      <c r="DD184" s="286"/>
    </row>
    <row r="185" spans="1:108" s="262" customFormat="1" x14ac:dyDescent="0.25">
      <c r="A185" s="354">
        <v>160</v>
      </c>
      <c r="B185" s="265"/>
      <c r="C185" s="346">
        <v>2815330</v>
      </c>
      <c r="D185" s="324" t="s">
        <v>80</v>
      </c>
      <c r="E185" s="7">
        <v>144</v>
      </c>
      <c r="F185" s="311" t="s">
        <v>24</v>
      </c>
      <c r="G185" s="257" t="s">
        <v>375</v>
      </c>
      <c r="H185" s="257">
        <v>770000</v>
      </c>
      <c r="I185" s="257">
        <v>1485000</v>
      </c>
      <c r="J185" s="257">
        <v>1265000</v>
      </c>
      <c r="K185" s="257">
        <v>1320000</v>
      </c>
      <c r="L185" s="257">
        <v>1375000</v>
      </c>
      <c r="M185" s="257">
        <v>1375000</v>
      </c>
      <c r="N185" s="257">
        <v>1485000</v>
      </c>
      <c r="O185" s="257">
        <v>1265000</v>
      </c>
      <c r="P185" s="257">
        <v>1210000</v>
      </c>
      <c r="Q185" s="257">
        <v>1375000</v>
      </c>
      <c r="R185" s="257">
        <v>1375000</v>
      </c>
      <c r="S185" s="258">
        <f t="shared" si="10"/>
        <v>14300000</v>
      </c>
      <c r="T185" s="259">
        <f t="shared" si="11"/>
        <v>1191666.6666666667</v>
      </c>
      <c r="U185" s="274">
        <f t="shared" si="9"/>
        <v>15491666.666666666</v>
      </c>
      <c r="V185" s="284"/>
      <c r="W185" s="285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  <c r="BE185" s="286"/>
      <c r="BF185" s="286"/>
      <c r="BG185" s="286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6"/>
      <c r="BR185" s="286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6"/>
      <c r="CE185" s="286"/>
      <c r="CF185" s="286"/>
      <c r="CG185" s="286"/>
      <c r="CH185" s="286"/>
      <c r="CI185" s="286"/>
      <c r="CJ185" s="286"/>
      <c r="CK185" s="286"/>
      <c r="CL185" s="286"/>
      <c r="CM185" s="286"/>
      <c r="CN185" s="286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6"/>
      <c r="DB185" s="286"/>
      <c r="DC185" s="286"/>
      <c r="DD185" s="286"/>
    </row>
    <row r="186" spans="1:108" s="262" customFormat="1" x14ac:dyDescent="0.25">
      <c r="A186" s="354">
        <v>161</v>
      </c>
      <c r="B186" s="265"/>
      <c r="C186" s="346">
        <v>5966063</v>
      </c>
      <c r="D186" s="324" t="s">
        <v>444</v>
      </c>
      <c r="E186" s="7">
        <v>144</v>
      </c>
      <c r="F186" s="311" t="s">
        <v>24</v>
      </c>
      <c r="G186" s="257" t="s">
        <v>375</v>
      </c>
      <c r="H186" s="257" t="s">
        <v>375</v>
      </c>
      <c r="I186" s="257">
        <v>1485000</v>
      </c>
      <c r="J186" s="257">
        <v>1430000</v>
      </c>
      <c r="K186" s="257">
        <v>1485000</v>
      </c>
      <c r="L186" s="257">
        <v>1540000</v>
      </c>
      <c r="M186" s="257">
        <v>1485000</v>
      </c>
      <c r="N186" s="257">
        <v>1430000</v>
      </c>
      <c r="O186" s="257">
        <v>1375000</v>
      </c>
      <c r="P186" s="257">
        <v>1320000</v>
      </c>
      <c r="Q186" s="257">
        <v>1430000</v>
      </c>
      <c r="R186" s="257">
        <v>1430000</v>
      </c>
      <c r="S186" s="258">
        <f t="shared" si="10"/>
        <v>14410000</v>
      </c>
      <c r="T186" s="259">
        <f t="shared" si="11"/>
        <v>1200833.3333333333</v>
      </c>
      <c r="U186" s="274">
        <f t="shared" si="9"/>
        <v>15610833.333333334</v>
      </c>
      <c r="V186" s="284"/>
      <c r="W186" s="285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6"/>
      <c r="BF186" s="286"/>
      <c r="BG186" s="286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6"/>
      <c r="BR186" s="286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6"/>
      <c r="CE186" s="286"/>
      <c r="CF186" s="286"/>
      <c r="CG186" s="286"/>
      <c r="CH186" s="286"/>
      <c r="CI186" s="286"/>
      <c r="CJ186" s="286"/>
      <c r="CK186" s="286"/>
      <c r="CL186" s="286"/>
      <c r="CM186" s="286"/>
      <c r="CN186" s="286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6"/>
      <c r="DB186" s="286"/>
      <c r="DC186" s="286"/>
      <c r="DD186" s="286"/>
    </row>
    <row r="187" spans="1:108" s="262" customFormat="1" x14ac:dyDescent="0.25">
      <c r="A187" s="354">
        <v>162</v>
      </c>
      <c r="B187" s="265"/>
      <c r="C187" s="346">
        <v>4345665</v>
      </c>
      <c r="D187" s="324" t="s">
        <v>445</v>
      </c>
      <c r="E187" s="7">
        <v>144</v>
      </c>
      <c r="F187" s="311" t="s">
        <v>24</v>
      </c>
      <c r="G187" s="257" t="s">
        <v>375</v>
      </c>
      <c r="H187" s="257" t="s">
        <v>375</v>
      </c>
      <c r="I187" s="257">
        <v>1430000</v>
      </c>
      <c r="J187" s="257">
        <v>1320000</v>
      </c>
      <c r="K187" s="257">
        <v>1320000</v>
      </c>
      <c r="L187" s="257">
        <v>1540000</v>
      </c>
      <c r="M187" s="257">
        <v>1485000</v>
      </c>
      <c r="N187" s="257">
        <v>1430000</v>
      </c>
      <c r="O187" s="257">
        <v>1430000</v>
      </c>
      <c r="P187" s="257">
        <v>1430000</v>
      </c>
      <c r="Q187" s="257">
        <v>1430000</v>
      </c>
      <c r="R187" s="257">
        <v>1430000</v>
      </c>
      <c r="S187" s="258">
        <f t="shared" si="10"/>
        <v>14245000</v>
      </c>
      <c r="T187" s="259">
        <f t="shared" si="11"/>
        <v>1187083.3333333333</v>
      </c>
      <c r="U187" s="274">
        <f t="shared" si="9"/>
        <v>15432083.333333334</v>
      </c>
      <c r="V187" s="284"/>
      <c r="W187" s="285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6"/>
      <c r="BF187" s="286"/>
      <c r="BG187" s="286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6"/>
      <c r="BR187" s="286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6"/>
      <c r="CE187" s="286"/>
      <c r="CF187" s="286"/>
      <c r="CG187" s="286"/>
      <c r="CH187" s="286"/>
      <c r="CI187" s="286"/>
      <c r="CJ187" s="286"/>
      <c r="CK187" s="286"/>
      <c r="CL187" s="286"/>
      <c r="CM187" s="286"/>
      <c r="CN187" s="286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6"/>
      <c r="DB187" s="286"/>
      <c r="DC187" s="286"/>
      <c r="DD187" s="286"/>
    </row>
    <row r="188" spans="1:108" s="262" customFormat="1" x14ac:dyDescent="0.25">
      <c r="A188" s="354">
        <v>163</v>
      </c>
      <c r="B188" s="265"/>
      <c r="C188" s="346">
        <v>2238931</v>
      </c>
      <c r="D188" s="324" t="s">
        <v>446</v>
      </c>
      <c r="E188" s="7">
        <v>144</v>
      </c>
      <c r="F188" s="311" t="s">
        <v>24</v>
      </c>
      <c r="G188" s="257" t="s">
        <v>375</v>
      </c>
      <c r="H188" s="257" t="s">
        <v>375</v>
      </c>
      <c r="I188" s="257">
        <v>1155000</v>
      </c>
      <c r="J188" s="257">
        <v>1650000</v>
      </c>
      <c r="K188" s="257">
        <v>1705000</v>
      </c>
      <c r="L188" s="257">
        <v>1650000</v>
      </c>
      <c r="M188" s="257">
        <v>1705000</v>
      </c>
      <c r="N188" s="257">
        <v>1705000</v>
      </c>
      <c r="O188" s="257">
        <v>1650000</v>
      </c>
      <c r="P188" s="257">
        <v>1705000</v>
      </c>
      <c r="Q188" s="257">
        <v>1650000</v>
      </c>
      <c r="R188" s="257">
        <v>1650000</v>
      </c>
      <c r="S188" s="258">
        <f t="shared" si="10"/>
        <v>16225000</v>
      </c>
      <c r="T188" s="259">
        <f t="shared" si="11"/>
        <v>1352083.3333333333</v>
      </c>
      <c r="U188" s="274">
        <f t="shared" si="9"/>
        <v>17577083.333333332</v>
      </c>
      <c r="V188" s="284"/>
      <c r="W188" s="285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6"/>
      <c r="BR188" s="286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6"/>
      <c r="CE188" s="286"/>
      <c r="CF188" s="286"/>
      <c r="CG188" s="286"/>
      <c r="CH188" s="286"/>
      <c r="CI188" s="286"/>
      <c r="CJ188" s="286"/>
      <c r="CK188" s="286"/>
      <c r="CL188" s="286"/>
      <c r="CM188" s="286"/>
      <c r="CN188" s="286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6"/>
      <c r="DB188" s="286"/>
      <c r="DC188" s="286"/>
      <c r="DD188" s="286"/>
    </row>
    <row r="189" spans="1:108" s="262" customFormat="1" x14ac:dyDescent="0.25">
      <c r="A189" s="354">
        <v>164</v>
      </c>
      <c r="B189" s="265"/>
      <c r="C189" s="346">
        <v>3549970</v>
      </c>
      <c r="D189" s="324" t="s">
        <v>303</v>
      </c>
      <c r="E189" s="7">
        <v>144</v>
      </c>
      <c r="F189" s="311" t="s">
        <v>24</v>
      </c>
      <c r="G189" s="257">
        <v>1705000</v>
      </c>
      <c r="H189" s="257">
        <v>1540000</v>
      </c>
      <c r="I189" s="257">
        <v>1705000</v>
      </c>
      <c r="J189" s="257">
        <v>1320000</v>
      </c>
      <c r="K189" s="257">
        <v>1265000</v>
      </c>
      <c r="L189" s="257">
        <v>1375000</v>
      </c>
      <c r="M189" s="257">
        <v>1375000</v>
      </c>
      <c r="N189" s="257">
        <v>1375000</v>
      </c>
      <c r="O189" s="257">
        <v>1320000</v>
      </c>
      <c r="P189" s="257">
        <v>1265000</v>
      </c>
      <c r="Q189" s="257">
        <v>1210000</v>
      </c>
      <c r="R189" s="257">
        <v>1210000</v>
      </c>
      <c r="S189" s="258">
        <f t="shared" si="10"/>
        <v>16665000</v>
      </c>
      <c r="T189" s="259">
        <f t="shared" si="11"/>
        <v>1388750</v>
      </c>
      <c r="U189" s="274">
        <f t="shared" si="9"/>
        <v>18053750</v>
      </c>
      <c r="V189" s="284"/>
      <c r="W189" s="285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6"/>
      <c r="AU189" s="286"/>
      <c r="AV189" s="286"/>
      <c r="AW189" s="286"/>
      <c r="AX189" s="286"/>
      <c r="AY189" s="286"/>
      <c r="AZ189" s="286"/>
      <c r="BA189" s="286"/>
      <c r="BB189" s="286"/>
      <c r="BC189" s="286"/>
      <c r="BD189" s="286"/>
      <c r="BE189" s="286"/>
      <c r="BF189" s="286"/>
      <c r="BG189" s="286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6"/>
      <c r="BR189" s="286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6"/>
      <c r="CE189" s="286"/>
      <c r="CF189" s="286"/>
      <c r="CG189" s="286"/>
      <c r="CH189" s="286"/>
      <c r="CI189" s="286"/>
      <c r="CJ189" s="286"/>
      <c r="CK189" s="286"/>
      <c r="CL189" s="286"/>
      <c r="CM189" s="286"/>
      <c r="CN189" s="286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6"/>
      <c r="DB189" s="286"/>
      <c r="DC189" s="286"/>
      <c r="DD189" s="286"/>
    </row>
    <row r="190" spans="1:108" s="262" customFormat="1" x14ac:dyDescent="0.25">
      <c r="A190" s="354">
        <v>165</v>
      </c>
      <c r="B190" s="265"/>
      <c r="C190" s="346">
        <v>4979602</v>
      </c>
      <c r="D190" s="324" t="s">
        <v>413</v>
      </c>
      <c r="E190" s="7">
        <v>144</v>
      </c>
      <c r="F190" s="311" t="s">
        <v>24</v>
      </c>
      <c r="G190" s="257">
        <v>1595000</v>
      </c>
      <c r="H190" s="257">
        <v>440000</v>
      </c>
      <c r="I190" s="257">
        <v>1375000</v>
      </c>
      <c r="J190" s="257">
        <v>1375000</v>
      </c>
      <c r="K190" s="257">
        <v>1430000</v>
      </c>
      <c r="L190" s="257">
        <v>1430000</v>
      </c>
      <c r="M190" s="257">
        <v>1485000</v>
      </c>
      <c r="N190" s="257">
        <v>1430000</v>
      </c>
      <c r="O190" s="257">
        <v>1430000</v>
      </c>
      <c r="P190" s="257">
        <v>1430000</v>
      </c>
      <c r="Q190" s="257">
        <v>1430000</v>
      </c>
      <c r="R190" s="257">
        <v>1430000</v>
      </c>
      <c r="S190" s="258">
        <f t="shared" si="10"/>
        <v>16280000</v>
      </c>
      <c r="T190" s="259">
        <f t="shared" si="11"/>
        <v>1356666.6666666667</v>
      </c>
      <c r="U190" s="274">
        <f t="shared" si="9"/>
        <v>17636666.666666668</v>
      </c>
      <c r="V190" s="284"/>
      <c r="W190" s="285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6"/>
      <c r="AU190" s="286"/>
      <c r="AV190" s="286"/>
      <c r="AW190" s="286"/>
      <c r="AX190" s="286"/>
      <c r="AY190" s="286"/>
      <c r="AZ190" s="286"/>
      <c r="BA190" s="286"/>
      <c r="BB190" s="286"/>
      <c r="BC190" s="286"/>
      <c r="BD190" s="286"/>
      <c r="BE190" s="286"/>
      <c r="BF190" s="286"/>
      <c r="BG190" s="286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6"/>
      <c r="BR190" s="286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6"/>
      <c r="CE190" s="286"/>
      <c r="CF190" s="286"/>
      <c r="CG190" s="286"/>
      <c r="CH190" s="286"/>
      <c r="CI190" s="286"/>
      <c r="CJ190" s="286"/>
      <c r="CK190" s="286"/>
      <c r="CL190" s="286"/>
      <c r="CM190" s="286"/>
      <c r="CN190" s="286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6"/>
      <c r="DB190" s="286"/>
      <c r="DC190" s="286"/>
      <c r="DD190" s="286"/>
    </row>
    <row r="191" spans="1:108" s="262" customFormat="1" x14ac:dyDescent="0.25">
      <c r="A191" s="354">
        <v>166</v>
      </c>
      <c r="B191" s="265"/>
      <c r="C191" s="346">
        <v>5617141</v>
      </c>
      <c r="D191" s="324" t="s">
        <v>447</v>
      </c>
      <c r="E191" s="7">
        <v>144</v>
      </c>
      <c r="F191" s="311" t="s">
        <v>24</v>
      </c>
      <c r="G191" s="257"/>
      <c r="H191" s="257"/>
      <c r="I191" s="257"/>
      <c r="J191" s="257"/>
      <c r="K191" s="257"/>
      <c r="L191" s="257">
        <v>1650000</v>
      </c>
      <c r="M191" s="257">
        <v>1375000</v>
      </c>
      <c r="N191" s="257">
        <v>1155000</v>
      </c>
      <c r="O191" s="257">
        <v>1210000</v>
      </c>
      <c r="P191" s="257">
        <v>1265000</v>
      </c>
      <c r="Q191" s="257">
        <v>1100000</v>
      </c>
      <c r="R191" s="257">
        <v>1100000</v>
      </c>
      <c r="S191" s="258">
        <f t="shared" si="10"/>
        <v>8855000</v>
      </c>
      <c r="T191" s="259">
        <f t="shared" si="11"/>
        <v>737916.66666666663</v>
      </c>
      <c r="U191" s="274">
        <f t="shared" si="9"/>
        <v>9592916.666666666</v>
      </c>
      <c r="V191" s="284"/>
      <c r="W191" s="285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6"/>
      <c r="BE191" s="286"/>
      <c r="BF191" s="286"/>
      <c r="BG191" s="286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6"/>
      <c r="BR191" s="286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6"/>
      <c r="CE191" s="286"/>
      <c r="CF191" s="286"/>
      <c r="CG191" s="286"/>
      <c r="CH191" s="286"/>
      <c r="CI191" s="286"/>
      <c r="CJ191" s="286"/>
      <c r="CK191" s="286"/>
      <c r="CL191" s="286"/>
      <c r="CM191" s="286"/>
      <c r="CN191" s="286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6"/>
      <c r="DB191" s="286"/>
      <c r="DC191" s="286"/>
      <c r="DD191" s="286"/>
    </row>
    <row r="192" spans="1:108" s="262" customFormat="1" x14ac:dyDescent="0.25">
      <c r="A192" s="354">
        <v>167</v>
      </c>
      <c r="B192" s="371"/>
      <c r="C192" s="349">
        <v>6352812</v>
      </c>
      <c r="D192" s="327" t="s">
        <v>448</v>
      </c>
      <c r="E192" s="7">
        <v>144</v>
      </c>
      <c r="F192" s="311" t="s">
        <v>24</v>
      </c>
      <c r="G192" s="257"/>
      <c r="H192" s="257">
        <v>2730000</v>
      </c>
      <c r="I192" s="257">
        <v>3380000</v>
      </c>
      <c r="J192" s="257">
        <v>3510000</v>
      </c>
      <c r="K192" s="257">
        <v>3900000</v>
      </c>
      <c r="L192" s="257">
        <v>4550000</v>
      </c>
      <c r="M192" s="257">
        <v>1595000</v>
      </c>
      <c r="N192" s="257">
        <v>1430000</v>
      </c>
      <c r="O192" s="257">
        <v>1430000</v>
      </c>
      <c r="P192" s="257">
        <v>1485000</v>
      </c>
      <c r="Q192" s="257">
        <v>1100000</v>
      </c>
      <c r="R192" s="257">
        <v>1100000</v>
      </c>
      <c r="S192" s="258">
        <f t="shared" si="10"/>
        <v>26210000</v>
      </c>
      <c r="T192" s="259">
        <f t="shared" si="11"/>
        <v>2184166.6666666665</v>
      </c>
      <c r="U192" s="369">
        <f t="shared" si="9"/>
        <v>28394166.666666668</v>
      </c>
      <c r="V192" s="284"/>
      <c r="W192" s="285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6"/>
      <c r="BE192" s="286"/>
      <c r="BF192" s="286"/>
      <c r="BG192" s="286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6"/>
      <c r="BR192" s="286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6"/>
      <c r="CE192" s="286"/>
      <c r="CF192" s="286"/>
      <c r="CG192" s="286"/>
      <c r="CH192" s="286"/>
      <c r="CI192" s="286"/>
      <c r="CJ192" s="286"/>
      <c r="CK192" s="286"/>
      <c r="CL192" s="286"/>
      <c r="CM192" s="286"/>
      <c r="CN192" s="286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6"/>
      <c r="DB192" s="286"/>
      <c r="DC192" s="286"/>
      <c r="DD192" s="286"/>
    </row>
    <row r="193" spans="1:108" s="262" customFormat="1" x14ac:dyDescent="0.25">
      <c r="A193" s="354">
        <v>168</v>
      </c>
      <c r="B193" s="371"/>
      <c r="C193" s="349">
        <v>4547511</v>
      </c>
      <c r="D193" s="327" t="s">
        <v>449</v>
      </c>
      <c r="E193" s="7">
        <v>144</v>
      </c>
      <c r="F193" s="311" t="s">
        <v>24</v>
      </c>
      <c r="G193" s="257"/>
      <c r="H193" s="257"/>
      <c r="I193" s="257">
        <v>1485000</v>
      </c>
      <c r="J193" s="257">
        <v>3355000</v>
      </c>
      <c r="K193" s="257">
        <v>3510000</v>
      </c>
      <c r="L193" s="257">
        <v>4420000</v>
      </c>
      <c r="M193" s="257">
        <v>1595000</v>
      </c>
      <c r="N193" s="257">
        <v>1375000</v>
      </c>
      <c r="O193" s="257">
        <v>1320000</v>
      </c>
      <c r="P193" s="257">
        <v>1210000</v>
      </c>
      <c r="Q193" s="257">
        <v>1155000</v>
      </c>
      <c r="R193" s="257">
        <v>1155000</v>
      </c>
      <c r="S193" s="258">
        <f t="shared" si="10"/>
        <v>20580000</v>
      </c>
      <c r="T193" s="259">
        <f t="shared" si="11"/>
        <v>1715000</v>
      </c>
      <c r="U193" s="369">
        <f t="shared" si="9"/>
        <v>22295000</v>
      </c>
      <c r="V193" s="284"/>
      <c r="W193" s="285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6"/>
      <c r="AU193" s="286"/>
      <c r="AV193" s="286"/>
      <c r="AW193" s="286"/>
      <c r="AX193" s="286"/>
      <c r="AY193" s="286"/>
      <c r="AZ193" s="286"/>
      <c r="BA193" s="286"/>
      <c r="BB193" s="286"/>
      <c r="BC193" s="286"/>
      <c r="BD193" s="286"/>
      <c r="BE193" s="286"/>
      <c r="BF193" s="286"/>
      <c r="BG193" s="286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6"/>
      <c r="BR193" s="286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6"/>
      <c r="CE193" s="286"/>
      <c r="CF193" s="286"/>
      <c r="CG193" s="286"/>
      <c r="CH193" s="286"/>
      <c r="CI193" s="286"/>
      <c r="CJ193" s="286"/>
      <c r="CK193" s="286"/>
      <c r="CL193" s="286"/>
      <c r="CM193" s="286"/>
      <c r="CN193" s="286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6"/>
      <c r="DB193" s="286"/>
      <c r="DC193" s="286"/>
      <c r="DD193" s="286"/>
    </row>
    <row r="194" spans="1:108" s="262" customFormat="1" x14ac:dyDescent="0.25">
      <c r="A194" s="354">
        <v>169</v>
      </c>
      <c r="B194" s="265"/>
      <c r="C194" s="346">
        <v>4354376</v>
      </c>
      <c r="D194" s="326" t="s">
        <v>450</v>
      </c>
      <c r="E194" s="7">
        <v>144</v>
      </c>
      <c r="F194" s="311" t="s">
        <v>24</v>
      </c>
      <c r="G194" s="257"/>
      <c r="H194" s="257"/>
      <c r="I194" s="257"/>
      <c r="J194" s="257"/>
      <c r="K194" s="257"/>
      <c r="L194" s="257"/>
      <c r="M194" s="257">
        <v>1595000</v>
      </c>
      <c r="N194" s="257">
        <v>1430000</v>
      </c>
      <c r="O194" s="257">
        <v>1430000</v>
      </c>
      <c r="P194" s="257">
        <v>1265000</v>
      </c>
      <c r="Q194" s="257">
        <v>1045000</v>
      </c>
      <c r="R194" s="257">
        <v>1045000</v>
      </c>
      <c r="S194" s="258">
        <f t="shared" si="10"/>
        <v>7810000</v>
      </c>
      <c r="T194" s="259">
        <f t="shared" si="11"/>
        <v>650833.33333333337</v>
      </c>
      <c r="U194" s="274">
        <f t="shared" si="9"/>
        <v>8460833.333333334</v>
      </c>
      <c r="V194" s="284"/>
      <c r="W194" s="285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6"/>
      <c r="AU194" s="286"/>
      <c r="AV194" s="286"/>
      <c r="AW194" s="286"/>
      <c r="AX194" s="286"/>
      <c r="AY194" s="286"/>
      <c r="AZ194" s="286"/>
      <c r="BA194" s="286"/>
      <c r="BB194" s="286"/>
      <c r="BC194" s="286"/>
      <c r="BD194" s="286"/>
      <c r="BE194" s="286"/>
      <c r="BF194" s="286"/>
      <c r="BG194" s="286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6"/>
      <c r="BR194" s="286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6"/>
      <c r="CE194" s="286"/>
      <c r="CF194" s="286"/>
      <c r="CG194" s="286"/>
      <c r="CH194" s="286"/>
      <c r="CI194" s="286"/>
      <c r="CJ194" s="286"/>
      <c r="CK194" s="286"/>
      <c r="CL194" s="286"/>
      <c r="CM194" s="286"/>
      <c r="CN194" s="286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6"/>
      <c r="DB194" s="286"/>
      <c r="DC194" s="286"/>
      <c r="DD194" s="286"/>
    </row>
    <row r="195" spans="1:108" s="262" customFormat="1" x14ac:dyDescent="0.25">
      <c r="A195" s="354">
        <v>170</v>
      </c>
      <c r="B195" s="265"/>
      <c r="C195" s="346">
        <v>3682188</v>
      </c>
      <c r="D195" s="326" t="s">
        <v>451</v>
      </c>
      <c r="E195" s="7">
        <v>144</v>
      </c>
      <c r="F195" s="311" t="s">
        <v>24</v>
      </c>
      <c r="G195" s="257"/>
      <c r="H195" s="257"/>
      <c r="I195" s="257"/>
      <c r="J195" s="257"/>
      <c r="K195" s="257"/>
      <c r="L195" s="257"/>
      <c r="M195" s="257">
        <v>1485000</v>
      </c>
      <c r="N195" s="257">
        <v>1320000</v>
      </c>
      <c r="O195" s="257">
        <v>1595000</v>
      </c>
      <c r="P195" s="257">
        <v>1430000</v>
      </c>
      <c r="Q195" s="257">
        <v>1430000</v>
      </c>
      <c r="R195" s="257">
        <v>1430000</v>
      </c>
      <c r="S195" s="258">
        <f t="shared" si="10"/>
        <v>8690000</v>
      </c>
      <c r="T195" s="259">
        <f t="shared" si="11"/>
        <v>724166.66666666663</v>
      </c>
      <c r="U195" s="274">
        <f t="shared" si="9"/>
        <v>9414166.666666666</v>
      </c>
      <c r="V195" s="284"/>
      <c r="W195" s="285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6"/>
      <c r="AX195" s="286"/>
      <c r="AY195" s="286"/>
      <c r="AZ195" s="286"/>
      <c r="BA195" s="286"/>
      <c r="BB195" s="286"/>
      <c r="BC195" s="286"/>
      <c r="BD195" s="286"/>
      <c r="BE195" s="286"/>
      <c r="BF195" s="286"/>
      <c r="BG195" s="286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6"/>
      <c r="BR195" s="286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6"/>
      <c r="CE195" s="286"/>
      <c r="CF195" s="286"/>
      <c r="CG195" s="286"/>
      <c r="CH195" s="286"/>
      <c r="CI195" s="286"/>
      <c r="CJ195" s="286"/>
      <c r="CK195" s="286"/>
      <c r="CL195" s="286"/>
      <c r="CM195" s="286"/>
      <c r="CN195" s="286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6"/>
      <c r="DB195" s="286"/>
      <c r="DC195" s="286"/>
      <c r="DD195" s="286"/>
    </row>
    <row r="196" spans="1:108" s="262" customFormat="1" x14ac:dyDescent="0.25">
      <c r="A196" s="354">
        <v>171</v>
      </c>
      <c r="B196" s="265"/>
      <c r="C196" s="346">
        <v>4200898</v>
      </c>
      <c r="D196" s="326" t="s">
        <v>452</v>
      </c>
      <c r="E196" s="7">
        <v>144</v>
      </c>
      <c r="F196" s="311" t="s">
        <v>24</v>
      </c>
      <c r="G196" s="257"/>
      <c r="H196" s="257"/>
      <c r="I196" s="257"/>
      <c r="J196" s="257"/>
      <c r="K196" s="257"/>
      <c r="L196" s="257"/>
      <c r="M196" s="257">
        <v>1485000</v>
      </c>
      <c r="N196" s="257">
        <v>1320000</v>
      </c>
      <c r="O196" s="257">
        <v>1485000</v>
      </c>
      <c r="P196" s="257">
        <v>1430000</v>
      </c>
      <c r="Q196" s="257">
        <v>1265000</v>
      </c>
      <c r="R196" s="257">
        <v>1265000</v>
      </c>
      <c r="S196" s="258">
        <f t="shared" si="10"/>
        <v>8250000</v>
      </c>
      <c r="T196" s="259">
        <f t="shared" si="11"/>
        <v>687500</v>
      </c>
      <c r="U196" s="274">
        <f t="shared" si="9"/>
        <v>8937500</v>
      </c>
      <c r="V196" s="284"/>
      <c r="W196" s="285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6"/>
      <c r="AU196" s="286"/>
      <c r="AV196" s="286"/>
      <c r="AW196" s="286"/>
      <c r="AX196" s="286"/>
      <c r="AY196" s="286"/>
      <c r="AZ196" s="286"/>
      <c r="BA196" s="286"/>
      <c r="BB196" s="286"/>
      <c r="BC196" s="286"/>
      <c r="BD196" s="286"/>
      <c r="BE196" s="286"/>
      <c r="BF196" s="286"/>
      <c r="BG196" s="286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6"/>
      <c r="BR196" s="286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6"/>
      <c r="CE196" s="286"/>
      <c r="CF196" s="286"/>
      <c r="CG196" s="286"/>
      <c r="CH196" s="286"/>
      <c r="CI196" s="286"/>
      <c r="CJ196" s="286"/>
      <c r="CK196" s="286"/>
      <c r="CL196" s="286"/>
      <c r="CM196" s="286"/>
      <c r="CN196" s="286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6"/>
      <c r="DB196" s="286"/>
      <c r="DC196" s="286"/>
      <c r="DD196" s="286"/>
    </row>
    <row r="197" spans="1:108" s="262" customFormat="1" x14ac:dyDescent="0.25">
      <c r="A197" s="354">
        <v>172</v>
      </c>
      <c r="B197" s="265"/>
      <c r="C197" s="346">
        <v>2221617</v>
      </c>
      <c r="D197" s="326" t="s">
        <v>453</v>
      </c>
      <c r="E197" s="7">
        <v>144</v>
      </c>
      <c r="F197" s="311" t="s">
        <v>24</v>
      </c>
      <c r="G197" s="257"/>
      <c r="H197" s="257"/>
      <c r="I197" s="257"/>
      <c r="J197" s="257"/>
      <c r="K197" s="257"/>
      <c r="L197" s="257"/>
      <c r="M197" s="257">
        <v>1485000</v>
      </c>
      <c r="N197" s="257">
        <v>1595000</v>
      </c>
      <c r="O197" s="257">
        <v>1485000</v>
      </c>
      <c r="P197" s="257">
        <v>1375000</v>
      </c>
      <c r="Q197" s="257">
        <v>1320000</v>
      </c>
      <c r="R197" s="257">
        <v>1320000</v>
      </c>
      <c r="S197" s="258">
        <f t="shared" si="10"/>
        <v>8580000</v>
      </c>
      <c r="T197" s="259">
        <f t="shared" si="11"/>
        <v>715000</v>
      </c>
      <c r="U197" s="274">
        <f t="shared" si="9"/>
        <v>9295000</v>
      </c>
      <c r="V197" s="284"/>
      <c r="W197" s="285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6"/>
      <c r="AU197" s="286"/>
      <c r="AV197" s="286"/>
      <c r="AW197" s="286"/>
      <c r="AX197" s="286"/>
      <c r="AY197" s="286"/>
      <c r="AZ197" s="286"/>
      <c r="BA197" s="286"/>
      <c r="BB197" s="286"/>
      <c r="BC197" s="286"/>
      <c r="BD197" s="286"/>
      <c r="BE197" s="286"/>
      <c r="BF197" s="286"/>
      <c r="BG197" s="286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6"/>
      <c r="BR197" s="286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6"/>
      <c r="CE197" s="286"/>
      <c r="CF197" s="286"/>
      <c r="CG197" s="286"/>
      <c r="CH197" s="286"/>
      <c r="CI197" s="286"/>
      <c r="CJ197" s="286"/>
      <c r="CK197" s="286"/>
      <c r="CL197" s="286"/>
      <c r="CM197" s="286"/>
      <c r="CN197" s="286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6"/>
      <c r="DB197" s="286"/>
      <c r="DC197" s="286"/>
      <c r="DD197" s="286"/>
    </row>
    <row r="198" spans="1:108" s="262" customFormat="1" ht="18.75" thickBot="1" x14ac:dyDescent="0.3">
      <c r="A198" s="360">
        <v>173</v>
      </c>
      <c r="B198" s="265"/>
      <c r="C198" s="346">
        <v>4552382</v>
      </c>
      <c r="D198" s="327" t="s">
        <v>454</v>
      </c>
      <c r="E198" s="7">
        <v>144</v>
      </c>
      <c r="F198" s="311" t="s">
        <v>24</v>
      </c>
      <c r="G198" s="257"/>
      <c r="H198" s="257"/>
      <c r="I198" s="257"/>
      <c r="J198" s="257"/>
      <c r="K198" s="257"/>
      <c r="L198" s="257"/>
      <c r="M198" s="375"/>
      <c r="N198" s="375"/>
      <c r="O198" s="257">
        <v>495000</v>
      </c>
      <c r="P198" s="257">
        <v>1210000</v>
      </c>
      <c r="Q198" s="257">
        <v>1155000</v>
      </c>
      <c r="R198" s="257">
        <v>1155000</v>
      </c>
      <c r="S198" s="258">
        <f t="shared" si="10"/>
        <v>4015000</v>
      </c>
      <c r="T198" s="259">
        <f t="shared" si="11"/>
        <v>334583.33333333331</v>
      </c>
      <c r="U198" s="274">
        <f t="shared" si="9"/>
        <v>4349583.333333333</v>
      </c>
      <c r="V198" s="284"/>
      <c r="W198" s="285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  <c r="AI198" s="286"/>
      <c r="AJ198" s="286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6"/>
      <c r="AU198" s="286"/>
      <c r="AV198" s="286"/>
      <c r="AW198" s="286"/>
      <c r="AX198" s="286"/>
      <c r="AY198" s="286"/>
      <c r="AZ198" s="286"/>
      <c r="BA198" s="286"/>
      <c r="BB198" s="286"/>
      <c r="BC198" s="286"/>
      <c r="BD198" s="286"/>
      <c r="BE198" s="286"/>
      <c r="BF198" s="286"/>
      <c r="BG198" s="286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6"/>
      <c r="BR198" s="286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6"/>
      <c r="CE198" s="286"/>
      <c r="CF198" s="286"/>
      <c r="CG198" s="286"/>
      <c r="CH198" s="286"/>
      <c r="CI198" s="286"/>
      <c r="CJ198" s="286"/>
      <c r="CK198" s="286"/>
      <c r="CL198" s="286"/>
      <c r="CM198" s="286"/>
      <c r="CN198" s="286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6"/>
      <c r="DB198" s="286"/>
      <c r="DC198" s="286"/>
      <c r="DD198" s="286"/>
    </row>
    <row r="199" spans="1:108" s="262" customFormat="1" ht="18.75" customHeight="1" x14ac:dyDescent="0.25">
      <c r="A199" s="385">
        <v>174</v>
      </c>
      <c r="B199" s="437"/>
      <c r="C199" s="423">
        <v>3532866</v>
      </c>
      <c r="D199" s="424" t="s">
        <v>326</v>
      </c>
      <c r="E199" s="27">
        <v>112</v>
      </c>
      <c r="F199" s="312" t="s">
        <v>325</v>
      </c>
      <c r="G199" s="296">
        <v>7394856</v>
      </c>
      <c r="H199" s="296">
        <v>7394856</v>
      </c>
      <c r="I199" s="296">
        <v>7394856</v>
      </c>
      <c r="J199" s="296">
        <v>7394856</v>
      </c>
      <c r="K199" s="296">
        <v>7394856</v>
      </c>
      <c r="L199" s="296">
        <v>7394856</v>
      </c>
      <c r="M199" s="257">
        <v>22000000</v>
      </c>
      <c r="N199" s="257">
        <v>22000000</v>
      </c>
      <c r="O199" s="257">
        <v>22000000</v>
      </c>
      <c r="P199" s="257">
        <v>22000000</v>
      </c>
      <c r="Q199" s="257">
        <v>22000000</v>
      </c>
      <c r="R199" s="296"/>
      <c r="S199" s="258">
        <f t="shared" si="10"/>
        <v>154369136</v>
      </c>
      <c r="T199" s="259">
        <f t="shared" si="11"/>
        <v>12864094.666666666</v>
      </c>
      <c r="U199" s="274">
        <f t="shared" ref="U199:U267" si="12">SUM(S199:T199)</f>
        <v>167233230.66666666</v>
      </c>
      <c r="V199" s="284"/>
      <c r="W199" s="285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6"/>
      <c r="AU199" s="286"/>
      <c r="AV199" s="286"/>
      <c r="AW199" s="286"/>
      <c r="AX199" s="286"/>
      <c r="AY199" s="286"/>
      <c r="AZ199" s="286"/>
      <c r="BA199" s="286"/>
      <c r="BB199" s="286"/>
      <c r="BC199" s="286"/>
      <c r="BD199" s="286"/>
      <c r="BE199" s="286"/>
      <c r="BF199" s="286"/>
      <c r="BG199" s="286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6"/>
      <c r="BR199" s="286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6"/>
      <c r="CE199" s="286"/>
      <c r="CF199" s="286"/>
      <c r="CG199" s="286"/>
      <c r="CH199" s="286"/>
      <c r="CI199" s="286"/>
      <c r="CJ199" s="286"/>
      <c r="CK199" s="286"/>
      <c r="CL199" s="286"/>
      <c r="CM199" s="286"/>
      <c r="CN199" s="286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6"/>
      <c r="DB199" s="286"/>
      <c r="DC199" s="286"/>
      <c r="DD199" s="286"/>
    </row>
    <row r="200" spans="1:108" s="262" customFormat="1" ht="20.25" customHeight="1" x14ac:dyDescent="0.25">
      <c r="A200" s="385"/>
      <c r="B200" s="388"/>
      <c r="C200" s="413"/>
      <c r="D200" s="383"/>
      <c r="E200" s="7">
        <v>113</v>
      </c>
      <c r="F200" s="311" t="s">
        <v>19</v>
      </c>
      <c r="G200" s="297">
        <v>6605144</v>
      </c>
      <c r="H200" s="297">
        <v>6605144</v>
      </c>
      <c r="I200" s="297">
        <v>6605144</v>
      </c>
      <c r="J200" s="297">
        <v>6605144</v>
      </c>
      <c r="K200" s="297">
        <v>6605144</v>
      </c>
      <c r="L200" s="297">
        <v>6605144</v>
      </c>
      <c r="M200" s="257">
        <v>3900000</v>
      </c>
      <c r="N200" s="257">
        <v>3900000</v>
      </c>
      <c r="O200" s="257">
        <v>3900000</v>
      </c>
      <c r="P200" s="257">
        <v>3900000</v>
      </c>
      <c r="Q200" s="257">
        <v>3900000</v>
      </c>
      <c r="R200" s="297"/>
      <c r="S200" s="258">
        <f t="shared" si="10"/>
        <v>59130864</v>
      </c>
      <c r="T200" s="259">
        <f t="shared" si="11"/>
        <v>4927572</v>
      </c>
      <c r="U200" s="274">
        <f t="shared" si="12"/>
        <v>64058436</v>
      </c>
      <c r="V200" s="284"/>
      <c r="W200" s="285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6"/>
      <c r="AU200" s="286"/>
      <c r="AV200" s="286"/>
      <c r="AW200" s="286"/>
      <c r="AX200" s="286"/>
      <c r="AY200" s="286"/>
      <c r="AZ200" s="286"/>
      <c r="BA200" s="286"/>
      <c r="BB200" s="286"/>
      <c r="BC200" s="286"/>
      <c r="BD200" s="286"/>
      <c r="BE200" s="286"/>
      <c r="BF200" s="286"/>
      <c r="BG200" s="286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6"/>
      <c r="BR200" s="286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6"/>
      <c r="CE200" s="286"/>
      <c r="CF200" s="286"/>
      <c r="CG200" s="286"/>
      <c r="CH200" s="286"/>
      <c r="CI200" s="286"/>
      <c r="CJ200" s="286"/>
      <c r="CK200" s="286"/>
      <c r="CL200" s="286"/>
      <c r="CM200" s="286"/>
      <c r="CN200" s="286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6"/>
      <c r="DB200" s="286"/>
      <c r="DC200" s="286"/>
      <c r="DD200" s="286"/>
    </row>
    <row r="201" spans="1:108" s="262" customFormat="1" ht="20.25" customHeight="1" x14ac:dyDescent="0.25">
      <c r="A201" s="386"/>
      <c r="B201" s="397"/>
      <c r="C201" s="414"/>
      <c r="D201" s="422"/>
      <c r="E201" s="7">
        <v>232</v>
      </c>
      <c r="F201" s="311" t="s">
        <v>20</v>
      </c>
      <c r="G201" s="297">
        <v>0</v>
      </c>
      <c r="H201" s="297">
        <v>0</v>
      </c>
      <c r="I201" s="297">
        <v>0</v>
      </c>
      <c r="J201" s="297">
        <v>0</v>
      </c>
      <c r="K201" s="297">
        <v>0</v>
      </c>
      <c r="L201" s="297">
        <v>0</v>
      </c>
      <c r="M201" s="297">
        <v>0</v>
      </c>
      <c r="N201" s="297">
        <v>0</v>
      </c>
      <c r="O201" s="297">
        <v>0</v>
      </c>
      <c r="P201" s="297">
        <v>0</v>
      </c>
      <c r="Q201" s="297">
        <v>0</v>
      </c>
      <c r="R201" s="297">
        <v>0</v>
      </c>
      <c r="S201" s="258">
        <f t="shared" si="10"/>
        <v>0</v>
      </c>
      <c r="T201" s="259">
        <f t="shared" si="11"/>
        <v>0</v>
      </c>
      <c r="U201" s="274">
        <f t="shared" si="12"/>
        <v>0</v>
      </c>
      <c r="V201" s="284"/>
      <c r="W201" s="285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6"/>
      <c r="AU201" s="286"/>
      <c r="AV201" s="286"/>
      <c r="AW201" s="286"/>
      <c r="AX201" s="286"/>
      <c r="AY201" s="286"/>
      <c r="AZ201" s="286"/>
      <c r="BA201" s="286"/>
      <c r="BB201" s="286"/>
      <c r="BC201" s="286"/>
      <c r="BD201" s="286"/>
      <c r="BE201" s="286"/>
      <c r="BF201" s="286"/>
      <c r="BG201" s="286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6"/>
      <c r="BR201" s="286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6"/>
      <c r="CE201" s="286"/>
      <c r="CF201" s="286"/>
      <c r="CG201" s="286"/>
      <c r="CH201" s="286"/>
      <c r="CI201" s="286"/>
      <c r="CJ201" s="286"/>
      <c r="CK201" s="286"/>
      <c r="CL201" s="286"/>
      <c r="CM201" s="286"/>
      <c r="CN201" s="286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6"/>
      <c r="DB201" s="286"/>
      <c r="DC201" s="286"/>
      <c r="DD201" s="286"/>
    </row>
    <row r="202" spans="1:108" s="262" customFormat="1" ht="20.25" customHeight="1" x14ac:dyDescent="0.25">
      <c r="A202" s="396">
        <v>175</v>
      </c>
      <c r="B202" s="387"/>
      <c r="C202" s="412">
        <v>1248218</v>
      </c>
      <c r="D202" s="382" t="s">
        <v>327</v>
      </c>
      <c r="E202" s="7">
        <v>112</v>
      </c>
      <c r="F202" s="311" t="s">
        <v>325</v>
      </c>
      <c r="G202" s="296">
        <v>7394856</v>
      </c>
      <c r="H202" s="296">
        <v>7394856</v>
      </c>
      <c r="I202" s="296">
        <v>7394856</v>
      </c>
      <c r="J202" s="296">
        <v>7394856</v>
      </c>
      <c r="K202" s="296">
        <v>7394856</v>
      </c>
      <c r="L202" s="296">
        <v>7394856</v>
      </c>
      <c r="M202" s="296"/>
      <c r="N202" s="296"/>
      <c r="O202" s="296"/>
      <c r="P202" s="296"/>
      <c r="Q202" s="296">
        <v>4200000</v>
      </c>
      <c r="R202" s="296"/>
      <c r="S202" s="258">
        <f t="shared" si="10"/>
        <v>48569136</v>
      </c>
      <c r="T202" s="259">
        <f t="shared" si="11"/>
        <v>4047428</v>
      </c>
      <c r="U202" s="274">
        <f t="shared" si="12"/>
        <v>52616564</v>
      </c>
      <c r="V202" s="284"/>
      <c r="W202" s="285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6"/>
      <c r="AU202" s="286"/>
      <c r="AV202" s="286"/>
      <c r="AW202" s="286"/>
      <c r="AX202" s="286"/>
      <c r="AY202" s="286"/>
      <c r="AZ202" s="286"/>
      <c r="BA202" s="286"/>
      <c r="BB202" s="286"/>
      <c r="BC202" s="286"/>
      <c r="BD202" s="286"/>
      <c r="BE202" s="286"/>
      <c r="BF202" s="286"/>
      <c r="BG202" s="286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6"/>
      <c r="BR202" s="286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6"/>
      <c r="CE202" s="286"/>
      <c r="CF202" s="286"/>
      <c r="CG202" s="286"/>
      <c r="CH202" s="286"/>
      <c r="CI202" s="286"/>
      <c r="CJ202" s="286"/>
      <c r="CK202" s="286"/>
      <c r="CL202" s="286"/>
      <c r="CM202" s="286"/>
      <c r="CN202" s="286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6"/>
      <c r="DB202" s="286"/>
      <c r="DC202" s="286"/>
      <c r="DD202" s="286"/>
    </row>
    <row r="203" spans="1:108" s="262" customFormat="1" ht="20.25" customHeight="1" x14ac:dyDescent="0.25">
      <c r="A203" s="385"/>
      <c r="B203" s="388"/>
      <c r="C203" s="413"/>
      <c r="D203" s="383"/>
      <c r="E203" s="7">
        <v>113</v>
      </c>
      <c r="F203" s="311" t="s">
        <v>19</v>
      </c>
      <c r="G203" s="297">
        <v>6605144</v>
      </c>
      <c r="H203" s="297">
        <v>6605144</v>
      </c>
      <c r="I203" s="297">
        <v>6605144</v>
      </c>
      <c r="J203" s="297">
        <v>6605144</v>
      </c>
      <c r="K203" s="297">
        <v>6605144</v>
      </c>
      <c r="L203" s="297">
        <v>6605144</v>
      </c>
      <c r="M203" s="297"/>
      <c r="N203" s="297"/>
      <c r="O203" s="297"/>
      <c r="P203" s="297"/>
      <c r="Q203" s="297"/>
      <c r="R203" s="297"/>
      <c r="S203" s="258">
        <f t="shared" si="10"/>
        <v>39630864</v>
      </c>
      <c r="T203" s="259">
        <f t="shared" si="11"/>
        <v>3302572</v>
      </c>
      <c r="U203" s="274">
        <f t="shared" si="12"/>
        <v>42933436</v>
      </c>
      <c r="V203" s="284"/>
      <c r="W203" s="285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6"/>
      <c r="AU203" s="286"/>
      <c r="AV203" s="286"/>
      <c r="AW203" s="286"/>
      <c r="AX203" s="286"/>
      <c r="AY203" s="286"/>
      <c r="AZ203" s="286"/>
      <c r="BA203" s="286"/>
      <c r="BB203" s="286"/>
      <c r="BC203" s="286"/>
      <c r="BD203" s="286"/>
      <c r="BE203" s="286"/>
      <c r="BF203" s="286"/>
      <c r="BG203" s="286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6"/>
      <c r="BR203" s="286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6"/>
      <c r="CE203" s="286"/>
      <c r="CF203" s="286"/>
      <c r="CG203" s="286"/>
      <c r="CH203" s="286"/>
      <c r="CI203" s="286"/>
      <c r="CJ203" s="286"/>
      <c r="CK203" s="286"/>
      <c r="CL203" s="286"/>
      <c r="CM203" s="286"/>
      <c r="CN203" s="286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6"/>
      <c r="DB203" s="286"/>
      <c r="DC203" s="286"/>
      <c r="DD203" s="286"/>
    </row>
    <row r="204" spans="1:108" s="262" customFormat="1" ht="20.25" customHeight="1" x14ac:dyDescent="0.25">
      <c r="A204" s="386"/>
      <c r="B204" s="397"/>
      <c r="C204" s="414"/>
      <c r="D204" s="422"/>
      <c r="E204" s="7">
        <v>232</v>
      </c>
      <c r="F204" s="311" t="s">
        <v>20</v>
      </c>
      <c r="G204" s="297">
        <v>0</v>
      </c>
      <c r="H204" s="297">
        <v>0</v>
      </c>
      <c r="I204" s="297">
        <v>0</v>
      </c>
      <c r="J204" s="297">
        <v>0</v>
      </c>
      <c r="K204" s="297">
        <v>0</v>
      </c>
      <c r="L204" s="297">
        <v>0</v>
      </c>
      <c r="M204" s="297">
        <v>0</v>
      </c>
      <c r="N204" s="297">
        <v>0</v>
      </c>
      <c r="O204" s="297">
        <v>0</v>
      </c>
      <c r="P204" s="297">
        <v>0</v>
      </c>
      <c r="Q204" s="297">
        <v>0</v>
      </c>
      <c r="R204" s="297">
        <v>0</v>
      </c>
      <c r="S204" s="258">
        <f t="shared" si="10"/>
        <v>0</v>
      </c>
      <c r="T204" s="259">
        <f t="shared" si="11"/>
        <v>0</v>
      </c>
      <c r="U204" s="274">
        <f t="shared" si="12"/>
        <v>0</v>
      </c>
      <c r="V204" s="284"/>
      <c r="W204" s="285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6"/>
      <c r="AU204" s="286"/>
      <c r="AV204" s="286"/>
      <c r="AW204" s="286"/>
      <c r="AX204" s="286"/>
      <c r="AY204" s="286"/>
      <c r="AZ204" s="286"/>
      <c r="BA204" s="286"/>
      <c r="BB204" s="286"/>
      <c r="BC204" s="286"/>
      <c r="BD204" s="286"/>
      <c r="BE204" s="286"/>
      <c r="BF204" s="286"/>
      <c r="BG204" s="286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6"/>
      <c r="BR204" s="286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6"/>
      <c r="CE204" s="286"/>
      <c r="CF204" s="286"/>
      <c r="CG204" s="286"/>
      <c r="CH204" s="286"/>
      <c r="CI204" s="286"/>
      <c r="CJ204" s="286"/>
      <c r="CK204" s="286"/>
      <c r="CL204" s="286"/>
      <c r="CM204" s="286"/>
      <c r="CN204" s="286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6"/>
      <c r="DB204" s="286"/>
      <c r="DC204" s="286"/>
      <c r="DD204" s="286"/>
    </row>
    <row r="205" spans="1:108" s="262" customFormat="1" ht="21.95" customHeight="1" x14ac:dyDescent="0.25">
      <c r="A205" s="385">
        <v>176</v>
      </c>
      <c r="B205" s="387"/>
      <c r="C205" s="412">
        <v>1136412</v>
      </c>
      <c r="D205" s="382" t="s">
        <v>328</v>
      </c>
      <c r="E205" s="7">
        <v>112</v>
      </c>
      <c r="F205" s="311" t="s">
        <v>325</v>
      </c>
      <c r="G205" s="296">
        <v>7394856</v>
      </c>
      <c r="H205" s="296">
        <v>7394856</v>
      </c>
      <c r="I205" s="296">
        <v>7394856</v>
      </c>
      <c r="J205" s="296">
        <v>7394856</v>
      </c>
      <c r="K205" s="296">
        <v>7394856</v>
      </c>
      <c r="L205" s="296">
        <v>7394856</v>
      </c>
      <c r="M205" s="296"/>
      <c r="N205" s="296"/>
      <c r="O205" s="296"/>
      <c r="P205" s="296"/>
      <c r="Q205" s="296">
        <v>4200000</v>
      </c>
      <c r="R205" s="296"/>
      <c r="S205" s="258">
        <f t="shared" si="10"/>
        <v>48569136</v>
      </c>
      <c r="T205" s="259">
        <f t="shared" si="11"/>
        <v>4047428</v>
      </c>
      <c r="U205" s="274">
        <f t="shared" si="12"/>
        <v>52616564</v>
      </c>
      <c r="V205" s="284"/>
      <c r="W205" s="285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6"/>
      <c r="AU205" s="286"/>
      <c r="AV205" s="286"/>
      <c r="AW205" s="286"/>
      <c r="AX205" s="286"/>
      <c r="AY205" s="286"/>
      <c r="AZ205" s="286"/>
      <c r="BA205" s="286"/>
      <c r="BB205" s="286"/>
      <c r="BC205" s="286"/>
      <c r="BD205" s="286"/>
      <c r="BE205" s="286"/>
      <c r="BF205" s="286"/>
      <c r="BG205" s="286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6"/>
      <c r="BR205" s="286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6"/>
      <c r="CE205" s="286"/>
      <c r="CF205" s="286"/>
      <c r="CG205" s="286"/>
      <c r="CH205" s="286"/>
      <c r="CI205" s="286"/>
      <c r="CJ205" s="286"/>
      <c r="CK205" s="286"/>
      <c r="CL205" s="286"/>
      <c r="CM205" s="286"/>
      <c r="CN205" s="286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6"/>
      <c r="DB205" s="286"/>
      <c r="DC205" s="286"/>
      <c r="DD205" s="286"/>
    </row>
    <row r="206" spans="1:108" s="262" customFormat="1" ht="21.95" customHeight="1" x14ac:dyDescent="0.25">
      <c r="A206" s="385"/>
      <c r="B206" s="388"/>
      <c r="C206" s="413"/>
      <c r="D206" s="383"/>
      <c r="E206" s="7">
        <v>113</v>
      </c>
      <c r="F206" s="311" t="s">
        <v>19</v>
      </c>
      <c r="G206" s="297">
        <v>6605144</v>
      </c>
      <c r="H206" s="297">
        <v>6605144</v>
      </c>
      <c r="I206" s="297">
        <v>6605144</v>
      </c>
      <c r="J206" s="297">
        <v>6605144</v>
      </c>
      <c r="K206" s="297">
        <v>6605144</v>
      </c>
      <c r="L206" s="297">
        <v>6605144</v>
      </c>
      <c r="M206" s="297"/>
      <c r="N206" s="297"/>
      <c r="O206" s="297"/>
      <c r="P206" s="297"/>
      <c r="Q206" s="297"/>
      <c r="R206" s="297"/>
      <c r="S206" s="258">
        <f t="shared" si="10"/>
        <v>39630864</v>
      </c>
      <c r="T206" s="259">
        <f t="shared" si="11"/>
        <v>3302572</v>
      </c>
      <c r="U206" s="274">
        <f t="shared" si="12"/>
        <v>42933436</v>
      </c>
      <c r="V206" s="284"/>
      <c r="W206" s="285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  <c r="AH206" s="286"/>
      <c r="AI206" s="286"/>
      <c r="AJ206" s="286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6"/>
      <c r="AU206" s="286"/>
      <c r="AV206" s="286"/>
      <c r="AW206" s="286"/>
      <c r="AX206" s="286"/>
      <c r="AY206" s="286"/>
      <c r="AZ206" s="286"/>
      <c r="BA206" s="286"/>
      <c r="BB206" s="286"/>
      <c r="BC206" s="286"/>
      <c r="BD206" s="286"/>
      <c r="BE206" s="286"/>
      <c r="BF206" s="286"/>
      <c r="BG206" s="286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6"/>
      <c r="BR206" s="286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6"/>
      <c r="CE206" s="286"/>
      <c r="CF206" s="286"/>
      <c r="CG206" s="286"/>
      <c r="CH206" s="286"/>
      <c r="CI206" s="286"/>
      <c r="CJ206" s="286"/>
      <c r="CK206" s="286"/>
      <c r="CL206" s="286"/>
      <c r="CM206" s="286"/>
      <c r="CN206" s="286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6"/>
      <c r="DB206" s="286"/>
      <c r="DC206" s="286"/>
      <c r="DD206" s="286"/>
    </row>
    <row r="207" spans="1:108" s="262" customFormat="1" ht="21.95" customHeight="1" x14ac:dyDescent="0.25">
      <c r="A207" s="386"/>
      <c r="B207" s="397"/>
      <c r="C207" s="414"/>
      <c r="D207" s="422"/>
      <c r="E207" s="7">
        <v>232</v>
      </c>
      <c r="F207" s="311" t="s">
        <v>20</v>
      </c>
      <c r="G207" s="297">
        <v>0</v>
      </c>
      <c r="H207" s="297">
        <v>0</v>
      </c>
      <c r="I207" s="297">
        <v>0</v>
      </c>
      <c r="J207" s="297">
        <v>0</v>
      </c>
      <c r="K207" s="297">
        <v>0</v>
      </c>
      <c r="L207" s="297">
        <v>0</v>
      </c>
      <c r="M207" s="297">
        <v>0</v>
      </c>
      <c r="N207" s="297">
        <v>0</v>
      </c>
      <c r="O207" s="297">
        <v>0</v>
      </c>
      <c r="P207" s="297">
        <v>0</v>
      </c>
      <c r="Q207" s="297">
        <v>0</v>
      </c>
      <c r="R207" s="297">
        <v>0</v>
      </c>
      <c r="S207" s="258">
        <f t="shared" si="10"/>
        <v>0</v>
      </c>
      <c r="T207" s="259">
        <f t="shared" si="11"/>
        <v>0</v>
      </c>
      <c r="U207" s="274">
        <f t="shared" si="12"/>
        <v>0</v>
      </c>
      <c r="V207" s="284"/>
      <c r="W207" s="285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  <c r="AH207" s="286"/>
      <c r="AI207" s="286"/>
      <c r="AJ207" s="286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6"/>
      <c r="AU207" s="286"/>
      <c r="AV207" s="286"/>
      <c r="AW207" s="286"/>
      <c r="AX207" s="286"/>
      <c r="AY207" s="286"/>
      <c r="AZ207" s="286"/>
      <c r="BA207" s="286"/>
      <c r="BB207" s="286"/>
      <c r="BC207" s="286"/>
      <c r="BD207" s="286"/>
      <c r="BE207" s="286"/>
      <c r="BF207" s="286"/>
      <c r="BG207" s="286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6"/>
      <c r="BR207" s="286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6"/>
      <c r="CE207" s="286"/>
      <c r="CF207" s="286"/>
      <c r="CG207" s="286"/>
      <c r="CH207" s="286"/>
      <c r="CI207" s="286"/>
      <c r="CJ207" s="286"/>
      <c r="CK207" s="286"/>
      <c r="CL207" s="286"/>
      <c r="CM207" s="286"/>
      <c r="CN207" s="286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6"/>
      <c r="DB207" s="286"/>
      <c r="DC207" s="286"/>
      <c r="DD207" s="286"/>
    </row>
    <row r="208" spans="1:108" s="262" customFormat="1" ht="21.95" customHeight="1" x14ac:dyDescent="0.25">
      <c r="A208" s="396">
        <v>177</v>
      </c>
      <c r="B208" s="387"/>
      <c r="C208" s="412">
        <v>1546893</v>
      </c>
      <c r="D208" s="382" t="s">
        <v>329</v>
      </c>
      <c r="E208" s="7">
        <v>112</v>
      </c>
      <c r="F208" s="311" t="s">
        <v>325</v>
      </c>
      <c r="G208" s="296">
        <v>7394856</v>
      </c>
      <c r="H208" s="296">
        <v>7394856</v>
      </c>
      <c r="I208" s="296">
        <v>7394856</v>
      </c>
      <c r="J208" s="296">
        <v>7394856</v>
      </c>
      <c r="K208" s="296">
        <v>7394856</v>
      </c>
      <c r="L208" s="296">
        <v>7394856</v>
      </c>
      <c r="M208" s="296">
        <v>7394856</v>
      </c>
      <c r="N208" s="296">
        <v>7394856</v>
      </c>
      <c r="O208" s="296">
        <v>7394856</v>
      </c>
      <c r="P208" s="296">
        <v>7394856</v>
      </c>
      <c r="Q208" s="296">
        <v>7394856</v>
      </c>
      <c r="R208" s="296">
        <v>7394856</v>
      </c>
      <c r="S208" s="258">
        <f t="shared" si="10"/>
        <v>88738272</v>
      </c>
      <c r="T208" s="259">
        <f t="shared" si="11"/>
        <v>7394856</v>
      </c>
      <c r="U208" s="369">
        <f t="shared" si="12"/>
        <v>96133128</v>
      </c>
      <c r="V208" s="284"/>
      <c r="W208" s="285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286"/>
      <c r="AS208" s="286"/>
      <c r="AT208" s="286"/>
      <c r="AU208" s="286"/>
      <c r="AV208" s="286"/>
      <c r="AW208" s="286"/>
      <c r="AX208" s="286"/>
      <c r="AY208" s="286"/>
      <c r="AZ208" s="286"/>
      <c r="BA208" s="286"/>
      <c r="BB208" s="286"/>
      <c r="BC208" s="286"/>
      <c r="BD208" s="286"/>
      <c r="BE208" s="286"/>
      <c r="BF208" s="286"/>
      <c r="BG208" s="286"/>
      <c r="BH208" s="286"/>
      <c r="BI208" s="286"/>
      <c r="BJ208" s="286"/>
      <c r="BK208" s="286"/>
      <c r="BL208" s="286"/>
      <c r="BM208" s="286"/>
      <c r="BN208" s="286"/>
      <c r="BO208" s="286"/>
      <c r="BP208" s="286"/>
      <c r="BQ208" s="286"/>
      <c r="BR208" s="286"/>
      <c r="BS208" s="286"/>
      <c r="BT208" s="286"/>
      <c r="BU208" s="286"/>
      <c r="BV208" s="286"/>
      <c r="BW208" s="286"/>
      <c r="BX208" s="286"/>
      <c r="BY208" s="286"/>
      <c r="BZ208" s="286"/>
      <c r="CA208" s="286"/>
      <c r="CB208" s="286"/>
      <c r="CC208" s="286"/>
      <c r="CD208" s="286"/>
      <c r="CE208" s="286"/>
      <c r="CF208" s="286"/>
      <c r="CG208" s="286"/>
      <c r="CH208" s="286"/>
      <c r="CI208" s="286"/>
      <c r="CJ208" s="286"/>
      <c r="CK208" s="286"/>
      <c r="CL208" s="286"/>
      <c r="CM208" s="286"/>
      <c r="CN208" s="286"/>
      <c r="CO208" s="286"/>
      <c r="CP208" s="286"/>
      <c r="CQ208" s="286"/>
      <c r="CR208" s="286"/>
      <c r="CS208" s="286"/>
      <c r="CT208" s="286"/>
      <c r="CU208" s="286"/>
      <c r="CV208" s="286"/>
      <c r="CW208" s="286"/>
      <c r="CX208" s="286"/>
      <c r="CY208" s="286"/>
      <c r="CZ208" s="286"/>
      <c r="DA208" s="286"/>
      <c r="DB208" s="286"/>
      <c r="DC208" s="286"/>
      <c r="DD208" s="286"/>
    </row>
    <row r="209" spans="1:108" s="262" customFormat="1" ht="21.95" customHeight="1" x14ac:dyDescent="0.25">
      <c r="A209" s="385"/>
      <c r="B209" s="388"/>
      <c r="C209" s="413"/>
      <c r="D209" s="383"/>
      <c r="E209" s="7">
        <v>113</v>
      </c>
      <c r="F209" s="311" t="s">
        <v>19</v>
      </c>
      <c r="G209" s="297">
        <v>6605144</v>
      </c>
      <c r="H209" s="297">
        <v>6605144</v>
      </c>
      <c r="I209" s="297">
        <v>6605144</v>
      </c>
      <c r="J209" s="297">
        <v>6605144</v>
      </c>
      <c r="K209" s="297">
        <v>6605144</v>
      </c>
      <c r="L209" s="297">
        <v>6605144</v>
      </c>
      <c r="M209" s="297">
        <v>6605144</v>
      </c>
      <c r="N209" s="297">
        <v>6605144</v>
      </c>
      <c r="O209" s="297">
        <v>6605144</v>
      </c>
      <c r="P209" s="297">
        <v>6605144</v>
      </c>
      <c r="Q209" s="297">
        <v>6605144</v>
      </c>
      <c r="R209" s="297">
        <v>6605144</v>
      </c>
      <c r="S209" s="258">
        <f t="shared" si="10"/>
        <v>79261728</v>
      </c>
      <c r="T209" s="259">
        <f t="shared" si="11"/>
        <v>6605144</v>
      </c>
      <c r="U209" s="369">
        <f t="shared" si="12"/>
        <v>85866872</v>
      </c>
      <c r="V209" s="284"/>
      <c r="W209" s="285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  <c r="AM209" s="286"/>
      <c r="AN209" s="286"/>
      <c r="AO209" s="286"/>
      <c r="AP209" s="286"/>
      <c r="AQ209" s="286"/>
      <c r="AR209" s="286"/>
      <c r="AS209" s="286"/>
      <c r="AT209" s="286"/>
      <c r="AU209" s="286"/>
      <c r="AV209" s="286"/>
      <c r="AW209" s="286"/>
      <c r="AX209" s="286"/>
      <c r="AY209" s="286"/>
      <c r="AZ209" s="286"/>
      <c r="BA209" s="286"/>
      <c r="BB209" s="286"/>
      <c r="BC209" s="286"/>
      <c r="BD209" s="286"/>
      <c r="BE209" s="286"/>
      <c r="BF209" s="286"/>
      <c r="BG209" s="286"/>
      <c r="BH209" s="286"/>
      <c r="BI209" s="286"/>
      <c r="BJ209" s="286"/>
      <c r="BK209" s="286"/>
      <c r="BL209" s="286"/>
      <c r="BM209" s="286"/>
      <c r="BN209" s="286"/>
      <c r="BO209" s="286"/>
      <c r="BP209" s="286"/>
      <c r="BQ209" s="286"/>
      <c r="BR209" s="286"/>
      <c r="BS209" s="286"/>
      <c r="BT209" s="286"/>
      <c r="BU209" s="286"/>
      <c r="BV209" s="286"/>
      <c r="BW209" s="286"/>
      <c r="BX209" s="286"/>
      <c r="BY209" s="286"/>
      <c r="BZ209" s="286"/>
      <c r="CA209" s="286"/>
      <c r="CB209" s="286"/>
      <c r="CC209" s="286"/>
      <c r="CD209" s="286"/>
      <c r="CE209" s="286"/>
      <c r="CF209" s="286"/>
      <c r="CG209" s="286"/>
      <c r="CH209" s="286"/>
      <c r="CI209" s="286"/>
      <c r="CJ209" s="286"/>
      <c r="CK209" s="286"/>
      <c r="CL209" s="286"/>
      <c r="CM209" s="286"/>
      <c r="CN209" s="286"/>
      <c r="CO209" s="286"/>
      <c r="CP209" s="286"/>
      <c r="CQ209" s="286"/>
      <c r="CR209" s="286"/>
      <c r="CS209" s="286"/>
      <c r="CT209" s="286"/>
      <c r="CU209" s="286"/>
      <c r="CV209" s="286"/>
      <c r="CW209" s="286"/>
      <c r="CX209" s="286"/>
      <c r="CY209" s="286"/>
      <c r="CZ209" s="286"/>
      <c r="DA209" s="286"/>
      <c r="DB209" s="286"/>
      <c r="DC209" s="286"/>
      <c r="DD209" s="286"/>
    </row>
    <row r="210" spans="1:108" s="262" customFormat="1" ht="21.95" customHeight="1" x14ac:dyDescent="0.25">
      <c r="A210" s="386"/>
      <c r="B210" s="397"/>
      <c r="C210" s="414"/>
      <c r="D210" s="422"/>
      <c r="E210" s="7">
        <v>232</v>
      </c>
      <c r="F210" s="311" t="s">
        <v>20</v>
      </c>
      <c r="G210" s="297">
        <v>0</v>
      </c>
      <c r="H210" s="297">
        <v>0</v>
      </c>
      <c r="I210" s="297">
        <v>0</v>
      </c>
      <c r="J210" s="297">
        <v>0</v>
      </c>
      <c r="K210" s="297">
        <v>0</v>
      </c>
      <c r="L210" s="297">
        <v>0</v>
      </c>
      <c r="M210" s="297">
        <v>0</v>
      </c>
      <c r="N210" s="297">
        <v>0</v>
      </c>
      <c r="O210" s="297">
        <v>0</v>
      </c>
      <c r="P210" s="297">
        <v>0</v>
      </c>
      <c r="Q210" s="297">
        <v>0</v>
      </c>
      <c r="R210" s="297">
        <v>0</v>
      </c>
      <c r="S210" s="258">
        <f t="shared" ref="S210:S267" si="13">SUM(G210:R210)</f>
        <v>0</v>
      </c>
      <c r="T210" s="259">
        <f t="shared" ref="T210:T267" si="14">S210/12</f>
        <v>0</v>
      </c>
      <c r="U210" s="369">
        <f t="shared" si="12"/>
        <v>0</v>
      </c>
      <c r="V210" s="284"/>
      <c r="W210" s="285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  <c r="AI210" s="286"/>
      <c r="AJ210" s="286"/>
      <c r="AK210" s="286"/>
      <c r="AL210" s="286"/>
      <c r="AM210" s="286"/>
      <c r="AN210" s="286"/>
      <c r="AO210" s="286"/>
      <c r="AP210" s="286"/>
      <c r="AQ210" s="286"/>
      <c r="AR210" s="286"/>
      <c r="AS210" s="286"/>
      <c r="AT210" s="286"/>
      <c r="AU210" s="286"/>
      <c r="AV210" s="286"/>
      <c r="AW210" s="286"/>
      <c r="AX210" s="286"/>
      <c r="AY210" s="286"/>
      <c r="AZ210" s="286"/>
      <c r="BA210" s="286"/>
      <c r="BB210" s="286"/>
      <c r="BC210" s="286"/>
      <c r="BD210" s="286"/>
      <c r="BE210" s="286"/>
      <c r="BF210" s="286"/>
      <c r="BG210" s="286"/>
      <c r="BH210" s="286"/>
      <c r="BI210" s="286"/>
      <c r="BJ210" s="286"/>
      <c r="BK210" s="286"/>
      <c r="BL210" s="286"/>
      <c r="BM210" s="286"/>
      <c r="BN210" s="286"/>
      <c r="BO210" s="286"/>
      <c r="BP210" s="286"/>
      <c r="BQ210" s="286"/>
      <c r="BR210" s="286"/>
      <c r="BS210" s="286"/>
      <c r="BT210" s="286"/>
      <c r="BU210" s="286"/>
      <c r="BV210" s="286"/>
      <c r="BW210" s="286"/>
      <c r="BX210" s="286"/>
      <c r="BY210" s="286"/>
      <c r="BZ210" s="286"/>
      <c r="CA210" s="286"/>
      <c r="CB210" s="286"/>
      <c r="CC210" s="286"/>
      <c r="CD210" s="286"/>
      <c r="CE210" s="286"/>
      <c r="CF210" s="286"/>
      <c r="CG210" s="286"/>
      <c r="CH210" s="286"/>
      <c r="CI210" s="286"/>
      <c r="CJ210" s="286"/>
      <c r="CK210" s="286"/>
      <c r="CL210" s="286"/>
      <c r="CM210" s="286"/>
      <c r="CN210" s="286"/>
      <c r="CO210" s="286"/>
      <c r="CP210" s="286"/>
      <c r="CQ210" s="286"/>
      <c r="CR210" s="286"/>
      <c r="CS210" s="286"/>
      <c r="CT210" s="286"/>
      <c r="CU210" s="286"/>
      <c r="CV210" s="286"/>
      <c r="CW210" s="286"/>
      <c r="CX210" s="286"/>
      <c r="CY210" s="286"/>
      <c r="CZ210" s="286"/>
      <c r="DA210" s="286"/>
      <c r="DB210" s="286"/>
      <c r="DC210" s="286"/>
      <c r="DD210" s="286"/>
    </row>
    <row r="211" spans="1:108" s="262" customFormat="1" ht="21.95" customHeight="1" x14ac:dyDescent="0.25">
      <c r="A211" s="385">
        <v>178</v>
      </c>
      <c r="B211" s="387"/>
      <c r="C211" s="412">
        <v>499165</v>
      </c>
      <c r="D211" s="382" t="s">
        <v>330</v>
      </c>
      <c r="E211" s="7">
        <v>112</v>
      </c>
      <c r="F211" s="311" t="s">
        <v>325</v>
      </c>
      <c r="G211" s="296">
        <v>7394856</v>
      </c>
      <c r="H211" s="296">
        <v>7394856</v>
      </c>
      <c r="I211" s="296">
        <v>7394856</v>
      </c>
      <c r="J211" s="296">
        <v>7394856</v>
      </c>
      <c r="K211" s="296">
        <v>7394856</v>
      </c>
      <c r="L211" s="296">
        <v>7394856</v>
      </c>
      <c r="M211" s="296"/>
      <c r="N211" s="296"/>
      <c r="O211" s="296"/>
      <c r="P211" s="296"/>
      <c r="Q211" s="296">
        <v>4200000</v>
      </c>
      <c r="R211" s="296"/>
      <c r="S211" s="258">
        <f t="shared" si="13"/>
        <v>48569136</v>
      </c>
      <c r="T211" s="259">
        <f t="shared" si="14"/>
        <v>4047428</v>
      </c>
      <c r="U211" s="274">
        <f t="shared" si="12"/>
        <v>52616564</v>
      </c>
      <c r="V211" s="284"/>
      <c r="W211" s="285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  <c r="AI211" s="286"/>
      <c r="AJ211" s="286"/>
      <c r="AK211" s="286"/>
      <c r="AL211" s="286"/>
      <c r="AM211" s="286"/>
      <c r="AN211" s="286"/>
      <c r="AO211" s="286"/>
      <c r="AP211" s="286"/>
      <c r="AQ211" s="286"/>
      <c r="AR211" s="286"/>
      <c r="AS211" s="286"/>
      <c r="AT211" s="286"/>
      <c r="AU211" s="286"/>
      <c r="AV211" s="286"/>
      <c r="AW211" s="286"/>
      <c r="AX211" s="286"/>
      <c r="AY211" s="286"/>
      <c r="AZ211" s="286"/>
      <c r="BA211" s="286"/>
      <c r="BB211" s="286"/>
      <c r="BC211" s="286"/>
      <c r="BD211" s="286"/>
      <c r="BE211" s="286"/>
      <c r="BF211" s="286"/>
      <c r="BG211" s="286"/>
      <c r="BH211" s="286"/>
      <c r="BI211" s="286"/>
      <c r="BJ211" s="286"/>
      <c r="BK211" s="286"/>
      <c r="BL211" s="286"/>
      <c r="BM211" s="286"/>
      <c r="BN211" s="286"/>
      <c r="BO211" s="286"/>
      <c r="BP211" s="286"/>
      <c r="BQ211" s="286"/>
      <c r="BR211" s="286"/>
      <c r="BS211" s="286"/>
      <c r="BT211" s="286"/>
      <c r="BU211" s="286"/>
      <c r="BV211" s="286"/>
      <c r="BW211" s="286"/>
      <c r="BX211" s="286"/>
      <c r="BY211" s="286"/>
      <c r="BZ211" s="286"/>
      <c r="CA211" s="286"/>
      <c r="CB211" s="286"/>
      <c r="CC211" s="286"/>
      <c r="CD211" s="286"/>
      <c r="CE211" s="286"/>
      <c r="CF211" s="286"/>
      <c r="CG211" s="286"/>
      <c r="CH211" s="286"/>
      <c r="CI211" s="286"/>
      <c r="CJ211" s="286"/>
      <c r="CK211" s="286"/>
      <c r="CL211" s="286"/>
      <c r="CM211" s="286"/>
      <c r="CN211" s="286"/>
      <c r="CO211" s="286"/>
      <c r="CP211" s="286"/>
      <c r="CQ211" s="286"/>
      <c r="CR211" s="286"/>
      <c r="CS211" s="286"/>
      <c r="CT211" s="286"/>
      <c r="CU211" s="286"/>
      <c r="CV211" s="286"/>
      <c r="CW211" s="286"/>
      <c r="CX211" s="286"/>
      <c r="CY211" s="286"/>
      <c r="CZ211" s="286"/>
      <c r="DA211" s="286"/>
      <c r="DB211" s="286"/>
      <c r="DC211" s="286"/>
      <c r="DD211" s="286"/>
    </row>
    <row r="212" spans="1:108" s="262" customFormat="1" ht="21.95" customHeight="1" x14ac:dyDescent="0.25">
      <c r="A212" s="385"/>
      <c r="B212" s="388"/>
      <c r="C212" s="413"/>
      <c r="D212" s="383"/>
      <c r="E212" s="7">
        <v>113</v>
      </c>
      <c r="F212" s="311" t="s">
        <v>19</v>
      </c>
      <c r="G212" s="297">
        <v>6605144</v>
      </c>
      <c r="H212" s="297">
        <v>6605144</v>
      </c>
      <c r="I212" s="297">
        <v>6605144</v>
      </c>
      <c r="J212" s="297">
        <v>6605144</v>
      </c>
      <c r="K212" s="297">
        <v>6605144</v>
      </c>
      <c r="L212" s="297">
        <v>6605144</v>
      </c>
      <c r="M212" s="297"/>
      <c r="N212" s="297"/>
      <c r="O212" s="297"/>
      <c r="P212" s="297"/>
      <c r="Q212" s="297"/>
      <c r="R212" s="297"/>
      <c r="S212" s="258">
        <f t="shared" si="13"/>
        <v>39630864</v>
      </c>
      <c r="T212" s="259">
        <f t="shared" si="14"/>
        <v>3302572</v>
      </c>
      <c r="U212" s="274">
        <f t="shared" si="12"/>
        <v>42933436</v>
      </c>
      <c r="V212" s="284"/>
      <c r="W212" s="285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  <c r="AI212" s="286"/>
      <c r="AJ212" s="286"/>
      <c r="AK212" s="286"/>
      <c r="AL212" s="286"/>
      <c r="AM212" s="286"/>
      <c r="AN212" s="286"/>
      <c r="AO212" s="286"/>
      <c r="AP212" s="286"/>
      <c r="AQ212" s="286"/>
      <c r="AR212" s="286"/>
      <c r="AS212" s="286"/>
      <c r="AT212" s="286"/>
      <c r="AU212" s="286"/>
      <c r="AV212" s="286"/>
      <c r="AW212" s="286"/>
      <c r="AX212" s="286"/>
      <c r="AY212" s="286"/>
      <c r="AZ212" s="286"/>
      <c r="BA212" s="286"/>
      <c r="BB212" s="286"/>
      <c r="BC212" s="286"/>
      <c r="BD212" s="286"/>
      <c r="BE212" s="286"/>
      <c r="BF212" s="286"/>
      <c r="BG212" s="286"/>
      <c r="BH212" s="286"/>
      <c r="BI212" s="286"/>
      <c r="BJ212" s="286"/>
      <c r="BK212" s="286"/>
      <c r="BL212" s="286"/>
      <c r="BM212" s="286"/>
      <c r="BN212" s="286"/>
      <c r="BO212" s="286"/>
      <c r="BP212" s="286"/>
      <c r="BQ212" s="286"/>
      <c r="BR212" s="286"/>
      <c r="BS212" s="286"/>
      <c r="BT212" s="286"/>
      <c r="BU212" s="286"/>
      <c r="BV212" s="286"/>
      <c r="BW212" s="286"/>
      <c r="BX212" s="286"/>
      <c r="BY212" s="286"/>
      <c r="BZ212" s="286"/>
      <c r="CA212" s="286"/>
      <c r="CB212" s="286"/>
      <c r="CC212" s="286"/>
      <c r="CD212" s="286"/>
      <c r="CE212" s="286"/>
      <c r="CF212" s="286"/>
      <c r="CG212" s="286"/>
      <c r="CH212" s="286"/>
      <c r="CI212" s="286"/>
      <c r="CJ212" s="286"/>
      <c r="CK212" s="286"/>
      <c r="CL212" s="286"/>
      <c r="CM212" s="286"/>
      <c r="CN212" s="286"/>
      <c r="CO212" s="286"/>
      <c r="CP212" s="286"/>
      <c r="CQ212" s="286"/>
      <c r="CR212" s="286"/>
      <c r="CS212" s="286"/>
      <c r="CT212" s="286"/>
      <c r="CU212" s="286"/>
      <c r="CV212" s="286"/>
      <c r="CW212" s="286"/>
      <c r="CX212" s="286"/>
      <c r="CY212" s="286"/>
      <c r="CZ212" s="286"/>
      <c r="DA212" s="286"/>
      <c r="DB212" s="286"/>
      <c r="DC212" s="286"/>
      <c r="DD212" s="286"/>
    </row>
    <row r="213" spans="1:108" s="262" customFormat="1" ht="21.95" customHeight="1" x14ac:dyDescent="0.25">
      <c r="A213" s="386"/>
      <c r="B213" s="397"/>
      <c r="C213" s="414"/>
      <c r="D213" s="422"/>
      <c r="E213" s="7">
        <v>232</v>
      </c>
      <c r="F213" s="311" t="s">
        <v>20</v>
      </c>
      <c r="G213" s="297">
        <v>0</v>
      </c>
      <c r="H213" s="297">
        <v>0</v>
      </c>
      <c r="I213" s="297">
        <v>0</v>
      </c>
      <c r="J213" s="297">
        <v>0</v>
      </c>
      <c r="K213" s="297">
        <v>0</v>
      </c>
      <c r="L213" s="297">
        <v>0</v>
      </c>
      <c r="M213" s="297">
        <v>0</v>
      </c>
      <c r="N213" s="297">
        <v>0</v>
      </c>
      <c r="O213" s="297">
        <v>0</v>
      </c>
      <c r="P213" s="297">
        <v>0</v>
      </c>
      <c r="Q213" s="297">
        <v>0</v>
      </c>
      <c r="R213" s="297">
        <v>0</v>
      </c>
      <c r="S213" s="258">
        <f t="shared" si="13"/>
        <v>0</v>
      </c>
      <c r="T213" s="259">
        <f t="shared" si="14"/>
        <v>0</v>
      </c>
      <c r="U213" s="274">
        <f t="shared" si="12"/>
        <v>0</v>
      </c>
      <c r="V213" s="284"/>
      <c r="W213" s="285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6"/>
      <c r="AK213" s="286"/>
      <c r="AL213" s="286"/>
      <c r="AM213" s="286"/>
      <c r="AN213" s="286"/>
      <c r="AO213" s="286"/>
      <c r="AP213" s="286"/>
      <c r="AQ213" s="286"/>
      <c r="AR213" s="286"/>
      <c r="AS213" s="286"/>
      <c r="AT213" s="286"/>
      <c r="AU213" s="286"/>
      <c r="AV213" s="286"/>
      <c r="AW213" s="286"/>
      <c r="AX213" s="286"/>
      <c r="AY213" s="286"/>
      <c r="AZ213" s="286"/>
      <c r="BA213" s="286"/>
      <c r="BB213" s="286"/>
      <c r="BC213" s="286"/>
      <c r="BD213" s="286"/>
      <c r="BE213" s="286"/>
      <c r="BF213" s="286"/>
      <c r="BG213" s="286"/>
      <c r="BH213" s="286"/>
      <c r="BI213" s="286"/>
      <c r="BJ213" s="286"/>
      <c r="BK213" s="286"/>
      <c r="BL213" s="286"/>
      <c r="BM213" s="286"/>
      <c r="BN213" s="286"/>
      <c r="BO213" s="286"/>
      <c r="BP213" s="286"/>
      <c r="BQ213" s="286"/>
      <c r="BR213" s="286"/>
      <c r="BS213" s="286"/>
      <c r="BT213" s="286"/>
      <c r="BU213" s="286"/>
      <c r="BV213" s="286"/>
      <c r="BW213" s="286"/>
      <c r="BX213" s="286"/>
      <c r="BY213" s="286"/>
      <c r="BZ213" s="286"/>
      <c r="CA213" s="286"/>
      <c r="CB213" s="286"/>
      <c r="CC213" s="286"/>
      <c r="CD213" s="286"/>
      <c r="CE213" s="286"/>
      <c r="CF213" s="286"/>
      <c r="CG213" s="286"/>
      <c r="CH213" s="286"/>
      <c r="CI213" s="286"/>
      <c r="CJ213" s="286"/>
      <c r="CK213" s="286"/>
      <c r="CL213" s="286"/>
      <c r="CM213" s="286"/>
      <c r="CN213" s="286"/>
      <c r="CO213" s="286"/>
      <c r="CP213" s="286"/>
      <c r="CQ213" s="286"/>
      <c r="CR213" s="286"/>
      <c r="CS213" s="286"/>
      <c r="CT213" s="286"/>
      <c r="CU213" s="286"/>
      <c r="CV213" s="286"/>
      <c r="CW213" s="286"/>
      <c r="CX213" s="286"/>
      <c r="CY213" s="286"/>
      <c r="CZ213" s="286"/>
      <c r="DA213" s="286"/>
      <c r="DB213" s="286"/>
      <c r="DC213" s="286"/>
      <c r="DD213" s="286"/>
    </row>
    <row r="214" spans="1:108" s="262" customFormat="1" ht="21.95" customHeight="1" x14ac:dyDescent="0.25">
      <c r="A214" s="385">
        <v>179</v>
      </c>
      <c r="B214" s="387"/>
      <c r="C214" s="412">
        <v>1519973</v>
      </c>
      <c r="D214" s="382" t="s">
        <v>331</v>
      </c>
      <c r="E214" s="7">
        <v>112</v>
      </c>
      <c r="F214" s="311" t="s">
        <v>325</v>
      </c>
      <c r="G214" s="296">
        <v>7394856</v>
      </c>
      <c r="H214" s="296">
        <v>7394856</v>
      </c>
      <c r="I214" s="296">
        <v>7394856</v>
      </c>
      <c r="J214" s="296">
        <v>7394856</v>
      </c>
      <c r="K214" s="296">
        <v>7394856</v>
      </c>
      <c r="L214" s="296">
        <v>7394856</v>
      </c>
      <c r="M214" s="296"/>
      <c r="N214" s="296"/>
      <c r="O214" s="296"/>
      <c r="P214" s="296"/>
      <c r="Q214" s="296">
        <v>4200000</v>
      </c>
      <c r="R214" s="296"/>
      <c r="S214" s="258">
        <f t="shared" si="13"/>
        <v>48569136</v>
      </c>
      <c r="T214" s="259">
        <f t="shared" si="14"/>
        <v>4047428</v>
      </c>
      <c r="U214" s="274">
        <f t="shared" si="12"/>
        <v>52616564</v>
      </c>
      <c r="V214" s="284"/>
      <c r="W214" s="285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  <c r="AM214" s="286"/>
      <c r="AN214" s="286"/>
      <c r="AO214" s="286"/>
      <c r="AP214" s="286"/>
      <c r="AQ214" s="286"/>
      <c r="AR214" s="286"/>
      <c r="AS214" s="286"/>
      <c r="AT214" s="286"/>
      <c r="AU214" s="286"/>
      <c r="AV214" s="286"/>
      <c r="AW214" s="286"/>
      <c r="AX214" s="286"/>
      <c r="AY214" s="286"/>
      <c r="AZ214" s="286"/>
      <c r="BA214" s="286"/>
      <c r="BB214" s="286"/>
      <c r="BC214" s="286"/>
      <c r="BD214" s="286"/>
      <c r="BE214" s="286"/>
      <c r="BF214" s="286"/>
      <c r="BG214" s="286"/>
      <c r="BH214" s="286"/>
      <c r="BI214" s="286"/>
      <c r="BJ214" s="286"/>
      <c r="BK214" s="286"/>
      <c r="BL214" s="286"/>
      <c r="BM214" s="286"/>
      <c r="BN214" s="286"/>
      <c r="BO214" s="286"/>
      <c r="BP214" s="286"/>
      <c r="BQ214" s="286"/>
      <c r="BR214" s="286"/>
      <c r="BS214" s="286"/>
      <c r="BT214" s="286"/>
      <c r="BU214" s="286"/>
      <c r="BV214" s="286"/>
      <c r="BW214" s="286"/>
      <c r="BX214" s="286"/>
      <c r="BY214" s="286"/>
      <c r="BZ214" s="286"/>
      <c r="CA214" s="286"/>
      <c r="CB214" s="286"/>
      <c r="CC214" s="286"/>
      <c r="CD214" s="286"/>
      <c r="CE214" s="286"/>
      <c r="CF214" s="286"/>
      <c r="CG214" s="286"/>
      <c r="CH214" s="286"/>
      <c r="CI214" s="286"/>
      <c r="CJ214" s="286"/>
      <c r="CK214" s="286"/>
      <c r="CL214" s="286"/>
      <c r="CM214" s="286"/>
      <c r="CN214" s="286"/>
      <c r="CO214" s="286"/>
      <c r="CP214" s="286"/>
      <c r="CQ214" s="286"/>
      <c r="CR214" s="286"/>
      <c r="CS214" s="286"/>
      <c r="CT214" s="286"/>
      <c r="CU214" s="286"/>
      <c r="CV214" s="286"/>
      <c r="CW214" s="286"/>
      <c r="CX214" s="286"/>
      <c r="CY214" s="286"/>
      <c r="CZ214" s="286"/>
      <c r="DA214" s="286"/>
      <c r="DB214" s="286"/>
      <c r="DC214" s="286"/>
      <c r="DD214" s="286"/>
    </row>
    <row r="215" spans="1:108" s="262" customFormat="1" ht="21.95" customHeight="1" x14ac:dyDescent="0.25">
      <c r="A215" s="385"/>
      <c r="B215" s="388"/>
      <c r="C215" s="413"/>
      <c r="D215" s="383"/>
      <c r="E215" s="7">
        <v>113</v>
      </c>
      <c r="F215" s="311" t="s">
        <v>19</v>
      </c>
      <c r="G215" s="297">
        <v>6605144</v>
      </c>
      <c r="H215" s="297">
        <v>6605144</v>
      </c>
      <c r="I215" s="297">
        <v>6605144</v>
      </c>
      <c r="J215" s="297">
        <v>6605144</v>
      </c>
      <c r="K215" s="297">
        <v>6605144</v>
      </c>
      <c r="L215" s="297">
        <v>6605144</v>
      </c>
      <c r="M215" s="297"/>
      <c r="N215" s="297"/>
      <c r="O215" s="297"/>
      <c r="P215" s="297"/>
      <c r="Q215" s="297"/>
      <c r="R215" s="297"/>
      <c r="S215" s="258">
        <f t="shared" si="13"/>
        <v>39630864</v>
      </c>
      <c r="T215" s="259">
        <f t="shared" si="14"/>
        <v>3302572</v>
      </c>
      <c r="U215" s="274">
        <f t="shared" si="12"/>
        <v>42933436</v>
      </c>
      <c r="V215" s="284"/>
      <c r="W215" s="285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  <c r="AM215" s="286"/>
      <c r="AN215" s="286"/>
      <c r="AO215" s="286"/>
      <c r="AP215" s="286"/>
      <c r="AQ215" s="286"/>
      <c r="AR215" s="286"/>
      <c r="AS215" s="286"/>
      <c r="AT215" s="286"/>
      <c r="AU215" s="286"/>
      <c r="AV215" s="286"/>
      <c r="AW215" s="286"/>
      <c r="AX215" s="286"/>
      <c r="AY215" s="286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286"/>
      <c r="BK215" s="286"/>
      <c r="BL215" s="286"/>
      <c r="BM215" s="286"/>
      <c r="BN215" s="286"/>
      <c r="BO215" s="286"/>
      <c r="BP215" s="286"/>
      <c r="BQ215" s="286"/>
      <c r="BR215" s="286"/>
      <c r="BS215" s="286"/>
      <c r="BT215" s="286"/>
      <c r="BU215" s="286"/>
      <c r="BV215" s="286"/>
      <c r="BW215" s="286"/>
      <c r="BX215" s="286"/>
      <c r="BY215" s="286"/>
      <c r="BZ215" s="286"/>
      <c r="CA215" s="286"/>
      <c r="CB215" s="286"/>
      <c r="CC215" s="286"/>
      <c r="CD215" s="286"/>
      <c r="CE215" s="286"/>
      <c r="CF215" s="286"/>
      <c r="CG215" s="286"/>
      <c r="CH215" s="286"/>
      <c r="CI215" s="286"/>
      <c r="CJ215" s="286"/>
      <c r="CK215" s="286"/>
      <c r="CL215" s="286"/>
      <c r="CM215" s="286"/>
      <c r="CN215" s="286"/>
      <c r="CO215" s="286"/>
      <c r="CP215" s="286"/>
      <c r="CQ215" s="286"/>
      <c r="CR215" s="286"/>
      <c r="CS215" s="286"/>
      <c r="CT215" s="286"/>
      <c r="CU215" s="286"/>
      <c r="CV215" s="286"/>
      <c r="CW215" s="286"/>
      <c r="CX215" s="286"/>
      <c r="CY215" s="286"/>
      <c r="CZ215" s="286"/>
      <c r="DA215" s="286"/>
      <c r="DB215" s="286"/>
      <c r="DC215" s="286"/>
      <c r="DD215" s="286"/>
    </row>
    <row r="216" spans="1:108" s="262" customFormat="1" ht="21.95" customHeight="1" x14ac:dyDescent="0.25">
      <c r="A216" s="386"/>
      <c r="B216" s="397"/>
      <c r="C216" s="414"/>
      <c r="D216" s="422"/>
      <c r="E216" s="7">
        <v>232</v>
      </c>
      <c r="F216" s="311" t="s">
        <v>20</v>
      </c>
      <c r="G216" s="297">
        <v>0</v>
      </c>
      <c r="H216" s="297">
        <v>0</v>
      </c>
      <c r="I216" s="297">
        <v>0</v>
      </c>
      <c r="J216" s="297">
        <v>0</v>
      </c>
      <c r="K216" s="297">
        <v>0</v>
      </c>
      <c r="L216" s="297">
        <v>0</v>
      </c>
      <c r="M216" s="297">
        <v>0</v>
      </c>
      <c r="N216" s="297">
        <v>0</v>
      </c>
      <c r="O216" s="297">
        <v>0</v>
      </c>
      <c r="P216" s="297">
        <v>0</v>
      </c>
      <c r="Q216" s="297">
        <v>0</v>
      </c>
      <c r="R216" s="297">
        <v>0</v>
      </c>
      <c r="S216" s="258">
        <f t="shared" si="13"/>
        <v>0</v>
      </c>
      <c r="T216" s="259">
        <f t="shared" si="14"/>
        <v>0</v>
      </c>
      <c r="U216" s="274">
        <f t="shared" si="12"/>
        <v>0</v>
      </c>
      <c r="V216" s="284"/>
      <c r="W216" s="285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  <c r="AH216" s="286"/>
      <c r="AI216" s="286"/>
      <c r="AJ216" s="286"/>
      <c r="AK216" s="286"/>
      <c r="AL216" s="286"/>
      <c r="AM216" s="286"/>
      <c r="AN216" s="286"/>
      <c r="AO216" s="286"/>
      <c r="AP216" s="286"/>
      <c r="AQ216" s="286"/>
      <c r="AR216" s="286"/>
      <c r="AS216" s="286"/>
      <c r="AT216" s="286"/>
      <c r="AU216" s="286"/>
      <c r="AV216" s="286"/>
      <c r="AW216" s="286"/>
      <c r="AX216" s="286"/>
      <c r="AY216" s="286"/>
      <c r="AZ216" s="286"/>
      <c r="BA216" s="286"/>
      <c r="BB216" s="286"/>
      <c r="BC216" s="286"/>
      <c r="BD216" s="286"/>
      <c r="BE216" s="286"/>
      <c r="BF216" s="286"/>
      <c r="BG216" s="286"/>
      <c r="BH216" s="286"/>
      <c r="BI216" s="286"/>
      <c r="BJ216" s="286"/>
      <c r="BK216" s="286"/>
      <c r="BL216" s="286"/>
      <c r="BM216" s="286"/>
      <c r="BN216" s="286"/>
      <c r="BO216" s="286"/>
      <c r="BP216" s="286"/>
      <c r="BQ216" s="286"/>
      <c r="BR216" s="286"/>
      <c r="BS216" s="286"/>
      <c r="BT216" s="286"/>
      <c r="BU216" s="286"/>
      <c r="BV216" s="286"/>
      <c r="BW216" s="286"/>
      <c r="BX216" s="286"/>
      <c r="BY216" s="286"/>
      <c r="BZ216" s="286"/>
      <c r="CA216" s="286"/>
      <c r="CB216" s="286"/>
      <c r="CC216" s="286"/>
      <c r="CD216" s="286"/>
      <c r="CE216" s="286"/>
      <c r="CF216" s="286"/>
      <c r="CG216" s="286"/>
      <c r="CH216" s="286"/>
      <c r="CI216" s="286"/>
      <c r="CJ216" s="286"/>
      <c r="CK216" s="286"/>
      <c r="CL216" s="286"/>
      <c r="CM216" s="286"/>
      <c r="CN216" s="286"/>
      <c r="CO216" s="286"/>
      <c r="CP216" s="286"/>
      <c r="CQ216" s="286"/>
      <c r="CR216" s="286"/>
      <c r="CS216" s="286"/>
      <c r="CT216" s="286"/>
      <c r="CU216" s="286"/>
      <c r="CV216" s="286"/>
      <c r="CW216" s="286"/>
      <c r="CX216" s="286"/>
      <c r="CY216" s="286"/>
      <c r="CZ216" s="286"/>
      <c r="DA216" s="286"/>
      <c r="DB216" s="286"/>
      <c r="DC216" s="286"/>
      <c r="DD216" s="286"/>
    </row>
    <row r="217" spans="1:108" s="262" customFormat="1" ht="21.95" customHeight="1" x14ac:dyDescent="0.25">
      <c r="A217" s="396">
        <v>180</v>
      </c>
      <c r="B217" s="387"/>
      <c r="C217" s="412">
        <v>1174594</v>
      </c>
      <c r="D217" s="382" t="s">
        <v>332</v>
      </c>
      <c r="E217" s="7">
        <v>112</v>
      </c>
      <c r="F217" s="311" t="s">
        <v>325</v>
      </c>
      <c r="G217" s="296">
        <v>7394856</v>
      </c>
      <c r="H217" s="296">
        <v>7394856</v>
      </c>
      <c r="I217" s="296">
        <v>7394856</v>
      </c>
      <c r="J217" s="296">
        <v>7394856</v>
      </c>
      <c r="K217" s="296">
        <v>7394856</v>
      </c>
      <c r="L217" s="296">
        <v>7394856</v>
      </c>
      <c r="M217" s="296">
        <v>7394856</v>
      </c>
      <c r="N217" s="296">
        <v>7394856</v>
      </c>
      <c r="O217" s="296">
        <v>7394856</v>
      </c>
      <c r="P217" s="296">
        <v>7394856</v>
      </c>
      <c r="Q217" s="296">
        <v>7394856</v>
      </c>
      <c r="R217" s="296">
        <v>7394856</v>
      </c>
      <c r="S217" s="258">
        <f t="shared" si="13"/>
        <v>88738272</v>
      </c>
      <c r="T217" s="259">
        <f t="shared" si="14"/>
        <v>7394856</v>
      </c>
      <c r="U217" s="329">
        <f t="shared" si="12"/>
        <v>96133128</v>
      </c>
      <c r="V217" s="284"/>
      <c r="W217" s="285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  <c r="AH217" s="286"/>
      <c r="AI217" s="286"/>
      <c r="AJ217" s="286"/>
      <c r="AK217" s="286"/>
      <c r="AL217" s="286"/>
      <c r="AM217" s="286"/>
      <c r="AN217" s="286"/>
      <c r="AO217" s="286"/>
      <c r="AP217" s="286"/>
      <c r="AQ217" s="286"/>
      <c r="AR217" s="286"/>
      <c r="AS217" s="286"/>
      <c r="AT217" s="286"/>
      <c r="AU217" s="286"/>
      <c r="AV217" s="286"/>
      <c r="AW217" s="286"/>
      <c r="AX217" s="286"/>
      <c r="AY217" s="286"/>
      <c r="AZ217" s="286"/>
      <c r="BA217" s="286"/>
      <c r="BB217" s="286"/>
      <c r="BC217" s="286"/>
      <c r="BD217" s="286"/>
      <c r="BE217" s="286"/>
      <c r="BF217" s="286"/>
      <c r="BG217" s="286"/>
      <c r="BH217" s="286"/>
      <c r="BI217" s="286"/>
      <c r="BJ217" s="286"/>
      <c r="BK217" s="286"/>
      <c r="BL217" s="286"/>
      <c r="BM217" s="286"/>
      <c r="BN217" s="286"/>
      <c r="BO217" s="286"/>
      <c r="BP217" s="286"/>
      <c r="BQ217" s="286"/>
      <c r="BR217" s="286"/>
      <c r="BS217" s="286"/>
      <c r="BT217" s="286"/>
      <c r="BU217" s="286"/>
      <c r="BV217" s="286"/>
      <c r="BW217" s="286"/>
      <c r="BX217" s="286"/>
      <c r="BY217" s="286"/>
      <c r="BZ217" s="286"/>
      <c r="CA217" s="286"/>
      <c r="CB217" s="286"/>
      <c r="CC217" s="286"/>
      <c r="CD217" s="286"/>
      <c r="CE217" s="286"/>
      <c r="CF217" s="286"/>
      <c r="CG217" s="286"/>
      <c r="CH217" s="286"/>
      <c r="CI217" s="286"/>
      <c r="CJ217" s="286"/>
      <c r="CK217" s="286"/>
      <c r="CL217" s="286"/>
      <c r="CM217" s="286"/>
      <c r="CN217" s="286"/>
      <c r="CO217" s="286"/>
      <c r="CP217" s="286"/>
      <c r="CQ217" s="286"/>
      <c r="CR217" s="286"/>
      <c r="CS217" s="286"/>
      <c r="CT217" s="286"/>
      <c r="CU217" s="286"/>
      <c r="CV217" s="286"/>
      <c r="CW217" s="286"/>
      <c r="CX217" s="286"/>
      <c r="CY217" s="286"/>
      <c r="CZ217" s="286"/>
      <c r="DA217" s="286"/>
      <c r="DB217" s="286"/>
      <c r="DC217" s="286"/>
      <c r="DD217" s="286"/>
    </row>
    <row r="218" spans="1:108" s="262" customFormat="1" ht="21.95" customHeight="1" x14ac:dyDescent="0.25">
      <c r="A218" s="385"/>
      <c r="B218" s="388"/>
      <c r="C218" s="413"/>
      <c r="D218" s="383"/>
      <c r="E218" s="7">
        <v>113</v>
      </c>
      <c r="F218" s="311" t="s">
        <v>19</v>
      </c>
      <c r="G218" s="297">
        <v>6605144</v>
      </c>
      <c r="H218" s="297">
        <v>6605144</v>
      </c>
      <c r="I218" s="297">
        <v>6605144</v>
      </c>
      <c r="J218" s="297">
        <v>6605144</v>
      </c>
      <c r="K218" s="297">
        <v>6605144</v>
      </c>
      <c r="L218" s="297">
        <v>6605144</v>
      </c>
      <c r="M218" s="297">
        <v>6605144</v>
      </c>
      <c r="N218" s="297">
        <v>6605144</v>
      </c>
      <c r="O218" s="297">
        <v>6605144</v>
      </c>
      <c r="P218" s="297">
        <v>6605144</v>
      </c>
      <c r="Q218" s="297">
        <v>6605144</v>
      </c>
      <c r="R218" s="297">
        <v>6605144</v>
      </c>
      <c r="S218" s="258">
        <f t="shared" si="13"/>
        <v>79261728</v>
      </c>
      <c r="T218" s="259">
        <f t="shared" si="14"/>
        <v>6605144</v>
      </c>
      <c r="U218" s="329">
        <f t="shared" si="12"/>
        <v>85866872</v>
      </c>
      <c r="V218" s="284"/>
      <c r="W218" s="285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  <c r="AI218" s="286"/>
      <c r="AJ218" s="286"/>
      <c r="AK218" s="286"/>
      <c r="AL218" s="286"/>
      <c r="AM218" s="286"/>
      <c r="AN218" s="286"/>
      <c r="AO218" s="286"/>
      <c r="AP218" s="286"/>
      <c r="AQ218" s="286"/>
      <c r="AR218" s="286"/>
      <c r="AS218" s="286"/>
      <c r="AT218" s="286"/>
      <c r="AU218" s="286"/>
      <c r="AV218" s="286"/>
      <c r="AW218" s="286"/>
      <c r="AX218" s="286"/>
      <c r="AY218" s="286"/>
      <c r="AZ218" s="286"/>
      <c r="BA218" s="286"/>
      <c r="BB218" s="286"/>
      <c r="BC218" s="286"/>
      <c r="BD218" s="286"/>
      <c r="BE218" s="286"/>
      <c r="BF218" s="286"/>
      <c r="BG218" s="286"/>
      <c r="BH218" s="286"/>
      <c r="BI218" s="286"/>
      <c r="BJ218" s="286"/>
      <c r="BK218" s="286"/>
      <c r="BL218" s="286"/>
      <c r="BM218" s="286"/>
      <c r="BN218" s="286"/>
      <c r="BO218" s="286"/>
      <c r="BP218" s="286"/>
      <c r="BQ218" s="286"/>
      <c r="BR218" s="286"/>
      <c r="BS218" s="286"/>
      <c r="BT218" s="286"/>
      <c r="BU218" s="286"/>
      <c r="BV218" s="286"/>
      <c r="BW218" s="286"/>
      <c r="BX218" s="286"/>
      <c r="BY218" s="286"/>
      <c r="BZ218" s="286"/>
      <c r="CA218" s="286"/>
      <c r="CB218" s="286"/>
      <c r="CC218" s="286"/>
      <c r="CD218" s="286"/>
      <c r="CE218" s="286"/>
      <c r="CF218" s="286"/>
      <c r="CG218" s="286"/>
      <c r="CH218" s="286"/>
      <c r="CI218" s="286"/>
      <c r="CJ218" s="286"/>
      <c r="CK218" s="286"/>
      <c r="CL218" s="286"/>
      <c r="CM218" s="286"/>
      <c r="CN218" s="286"/>
      <c r="CO218" s="286"/>
      <c r="CP218" s="286"/>
      <c r="CQ218" s="286"/>
      <c r="CR218" s="286"/>
      <c r="CS218" s="286"/>
      <c r="CT218" s="286"/>
      <c r="CU218" s="286"/>
      <c r="CV218" s="286"/>
      <c r="CW218" s="286"/>
      <c r="CX218" s="286"/>
      <c r="CY218" s="286"/>
      <c r="CZ218" s="286"/>
      <c r="DA218" s="286"/>
      <c r="DB218" s="286"/>
      <c r="DC218" s="286"/>
      <c r="DD218" s="286"/>
    </row>
    <row r="219" spans="1:108" s="262" customFormat="1" ht="21.95" customHeight="1" x14ac:dyDescent="0.25">
      <c r="A219" s="386"/>
      <c r="B219" s="397"/>
      <c r="C219" s="414"/>
      <c r="D219" s="422"/>
      <c r="E219" s="7">
        <v>232</v>
      </c>
      <c r="F219" s="311" t="s">
        <v>20</v>
      </c>
      <c r="G219" s="297">
        <v>0</v>
      </c>
      <c r="H219" s="297">
        <v>0</v>
      </c>
      <c r="I219" s="297">
        <v>0</v>
      </c>
      <c r="J219" s="297">
        <v>0</v>
      </c>
      <c r="K219" s="297">
        <v>0</v>
      </c>
      <c r="L219" s="297">
        <v>0</v>
      </c>
      <c r="M219" s="297">
        <v>0</v>
      </c>
      <c r="N219" s="297">
        <v>0</v>
      </c>
      <c r="O219" s="297">
        <v>0</v>
      </c>
      <c r="P219" s="297">
        <v>0</v>
      </c>
      <c r="Q219" s="297">
        <v>0</v>
      </c>
      <c r="R219" s="297">
        <v>0</v>
      </c>
      <c r="S219" s="258">
        <f t="shared" si="13"/>
        <v>0</v>
      </c>
      <c r="T219" s="259">
        <f t="shared" si="14"/>
        <v>0</v>
      </c>
      <c r="U219" s="329">
        <f t="shared" si="12"/>
        <v>0</v>
      </c>
      <c r="V219" s="284"/>
      <c r="W219" s="285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  <c r="AH219" s="286"/>
      <c r="AI219" s="286"/>
      <c r="AJ219" s="286"/>
      <c r="AK219" s="286"/>
      <c r="AL219" s="286"/>
      <c r="AM219" s="286"/>
      <c r="AN219" s="286"/>
      <c r="AO219" s="286"/>
      <c r="AP219" s="286"/>
      <c r="AQ219" s="286"/>
      <c r="AR219" s="286"/>
      <c r="AS219" s="286"/>
      <c r="AT219" s="286"/>
      <c r="AU219" s="286"/>
      <c r="AV219" s="286"/>
      <c r="AW219" s="286"/>
      <c r="AX219" s="286"/>
      <c r="AY219" s="286"/>
      <c r="AZ219" s="286"/>
      <c r="BA219" s="286"/>
      <c r="BB219" s="286"/>
      <c r="BC219" s="286"/>
      <c r="BD219" s="286"/>
      <c r="BE219" s="286"/>
      <c r="BF219" s="286"/>
      <c r="BG219" s="286"/>
      <c r="BH219" s="286"/>
      <c r="BI219" s="286"/>
      <c r="BJ219" s="286"/>
      <c r="BK219" s="286"/>
      <c r="BL219" s="286"/>
      <c r="BM219" s="286"/>
      <c r="BN219" s="286"/>
      <c r="BO219" s="286"/>
      <c r="BP219" s="286"/>
      <c r="BQ219" s="286"/>
      <c r="BR219" s="286"/>
      <c r="BS219" s="286"/>
      <c r="BT219" s="286"/>
      <c r="BU219" s="286"/>
      <c r="BV219" s="286"/>
      <c r="BW219" s="286"/>
      <c r="BX219" s="286"/>
      <c r="BY219" s="286"/>
      <c r="BZ219" s="286"/>
      <c r="CA219" s="286"/>
      <c r="CB219" s="286"/>
      <c r="CC219" s="286"/>
      <c r="CD219" s="286"/>
      <c r="CE219" s="286"/>
      <c r="CF219" s="286"/>
      <c r="CG219" s="286"/>
      <c r="CH219" s="286"/>
      <c r="CI219" s="286"/>
      <c r="CJ219" s="286"/>
      <c r="CK219" s="286"/>
      <c r="CL219" s="286"/>
      <c r="CM219" s="286"/>
      <c r="CN219" s="286"/>
      <c r="CO219" s="286"/>
      <c r="CP219" s="286"/>
      <c r="CQ219" s="286"/>
      <c r="CR219" s="286"/>
      <c r="CS219" s="286"/>
      <c r="CT219" s="286"/>
      <c r="CU219" s="286"/>
      <c r="CV219" s="286"/>
      <c r="CW219" s="286"/>
      <c r="CX219" s="286"/>
      <c r="CY219" s="286"/>
      <c r="CZ219" s="286"/>
      <c r="DA219" s="286"/>
      <c r="DB219" s="286"/>
      <c r="DC219" s="286"/>
      <c r="DD219" s="286"/>
    </row>
    <row r="220" spans="1:108" s="262" customFormat="1" ht="21.95" customHeight="1" x14ac:dyDescent="0.25">
      <c r="A220" s="385">
        <v>181</v>
      </c>
      <c r="B220" s="387"/>
      <c r="C220" s="412">
        <v>752955</v>
      </c>
      <c r="D220" s="382" t="s">
        <v>333</v>
      </c>
      <c r="E220" s="7">
        <v>112</v>
      </c>
      <c r="F220" s="311" t="s">
        <v>325</v>
      </c>
      <c r="G220" s="296">
        <v>7394856</v>
      </c>
      <c r="H220" s="296">
        <v>7394856</v>
      </c>
      <c r="I220" s="296">
        <v>7394856</v>
      </c>
      <c r="J220" s="296">
        <v>7394856</v>
      </c>
      <c r="K220" s="296">
        <v>7394856</v>
      </c>
      <c r="L220" s="296">
        <v>7394856</v>
      </c>
      <c r="M220" s="296"/>
      <c r="N220" s="296"/>
      <c r="O220" s="296"/>
      <c r="P220" s="296"/>
      <c r="Q220" s="296">
        <v>4200000</v>
      </c>
      <c r="R220" s="296"/>
      <c r="S220" s="258">
        <f t="shared" si="13"/>
        <v>48569136</v>
      </c>
      <c r="T220" s="259">
        <f t="shared" si="14"/>
        <v>4047428</v>
      </c>
      <c r="U220" s="329">
        <f t="shared" si="12"/>
        <v>52616564</v>
      </c>
      <c r="V220" s="284"/>
      <c r="W220" s="285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  <c r="AI220" s="286"/>
      <c r="AJ220" s="286"/>
      <c r="AK220" s="286"/>
      <c r="AL220" s="286"/>
      <c r="AM220" s="286"/>
      <c r="AN220" s="286"/>
      <c r="AO220" s="286"/>
      <c r="AP220" s="286"/>
      <c r="AQ220" s="286"/>
      <c r="AR220" s="286"/>
      <c r="AS220" s="286"/>
      <c r="AT220" s="286"/>
      <c r="AU220" s="286"/>
      <c r="AV220" s="286"/>
      <c r="AW220" s="286"/>
      <c r="AX220" s="286"/>
      <c r="AY220" s="286"/>
      <c r="AZ220" s="286"/>
      <c r="BA220" s="286"/>
      <c r="BB220" s="286"/>
      <c r="BC220" s="286"/>
      <c r="BD220" s="286"/>
      <c r="BE220" s="286"/>
      <c r="BF220" s="286"/>
      <c r="BG220" s="286"/>
      <c r="BH220" s="286"/>
      <c r="BI220" s="286"/>
      <c r="BJ220" s="286"/>
      <c r="BK220" s="286"/>
      <c r="BL220" s="286"/>
      <c r="BM220" s="286"/>
      <c r="BN220" s="286"/>
      <c r="BO220" s="286"/>
      <c r="BP220" s="286"/>
      <c r="BQ220" s="286"/>
      <c r="BR220" s="286"/>
      <c r="BS220" s="286"/>
      <c r="BT220" s="286"/>
      <c r="BU220" s="286"/>
      <c r="BV220" s="286"/>
      <c r="BW220" s="286"/>
      <c r="BX220" s="286"/>
      <c r="BY220" s="286"/>
      <c r="BZ220" s="286"/>
      <c r="CA220" s="286"/>
      <c r="CB220" s="286"/>
      <c r="CC220" s="286"/>
      <c r="CD220" s="286"/>
      <c r="CE220" s="286"/>
      <c r="CF220" s="286"/>
      <c r="CG220" s="286"/>
      <c r="CH220" s="286"/>
      <c r="CI220" s="286"/>
      <c r="CJ220" s="286"/>
      <c r="CK220" s="286"/>
      <c r="CL220" s="286"/>
      <c r="CM220" s="286"/>
      <c r="CN220" s="286"/>
      <c r="CO220" s="286"/>
      <c r="CP220" s="286"/>
      <c r="CQ220" s="286"/>
      <c r="CR220" s="286"/>
      <c r="CS220" s="286"/>
      <c r="CT220" s="286"/>
      <c r="CU220" s="286"/>
      <c r="CV220" s="286"/>
      <c r="CW220" s="286"/>
      <c r="CX220" s="286"/>
      <c r="CY220" s="286"/>
      <c r="CZ220" s="286"/>
      <c r="DA220" s="286"/>
      <c r="DB220" s="286"/>
      <c r="DC220" s="286"/>
      <c r="DD220" s="286"/>
    </row>
    <row r="221" spans="1:108" s="262" customFormat="1" ht="21.95" customHeight="1" x14ac:dyDescent="0.25">
      <c r="A221" s="385"/>
      <c r="B221" s="388"/>
      <c r="C221" s="413"/>
      <c r="D221" s="383"/>
      <c r="E221" s="7">
        <v>113</v>
      </c>
      <c r="F221" s="311" t="s">
        <v>19</v>
      </c>
      <c r="G221" s="297">
        <v>6605144</v>
      </c>
      <c r="H221" s="297">
        <v>6605144</v>
      </c>
      <c r="I221" s="297">
        <v>6605144</v>
      </c>
      <c r="J221" s="297">
        <v>6605144</v>
      </c>
      <c r="K221" s="297">
        <v>6605144</v>
      </c>
      <c r="L221" s="297">
        <v>6605144</v>
      </c>
      <c r="M221" s="297"/>
      <c r="N221" s="297"/>
      <c r="O221" s="297"/>
      <c r="P221" s="297"/>
      <c r="Q221" s="297"/>
      <c r="R221" s="297"/>
      <c r="S221" s="258">
        <f t="shared" si="13"/>
        <v>39630864</v>
      </c>
      <c r="T221" s="259">
        <f t="shared" si="14"/>
        <v>3302572</v>
      </c>
      <c r="U221" s="329">
        <f t="shared" si="12"/>
        <v>42933436</v>
      </c>
      <c r="V221" s="284"/>
      <c r="W221" s="285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  <c r="AI221" s="286"/>
      <c r="AJ221" s="286"/>
      <c r="AK221" s="286"/>
      <c r="AL221" s="286"/>
      <c r="AM221" s="286"/>
      <c r="AN221" s="286"/>
      <c r="AO221" s="286"/>
      <c r="AP221" s="286"/>
      <c r="AQ221" s="286"/>
      <c r="AR221" s="286"/>
      <c r="AS221" s="286"/>
      <c r="AT221" s="286"/>
      <c r="AU221" s="286"/>
      <c r="AV221" s="286"/>
      <c r="AW221" s="286"/>
      <c r="AX221" s="286"/>
      <c r="AY221" s="286"/>
      <c r="AZ221" s="286"/>
      <c r="BA221" s="286"/>
      <c r="BB221" s="286"/>
      <c r="BC221" s="286"/>
      <c r="BD221" s="286"/>
      <c r="BE221" s="286"/>
      <c r="BF221" s="286"/>
      <c r="BG221" s="286"/>
      <c r="BH221" s="286"/>
      <c r="BI221" s="286"/>
      <c r="BJ221" s="286"/>
      <c r="BK221" s="286"/>
      <c r="BL221" s="286"/>
      <c r="BM221" s="286"/>
      <c r="BN221" s="286"/>
      <c r="BO221" s="286"/>
      <c r="BP221" s="286"/>
      <c r="BQ221" s="286"/>
      <c r="BR221" s="286"/>
      <c r="BS221" s="286"/>
      <c r="BT221" s="286"/>
      <c r="BU221" s="286"/>
      <c r="BV221" s="286"/>
      <c r="BW221" s="286"/>
      <c r="BX221" s="286"/>
      <c r="BY221" s="286"/>
      <c r="BZ221" s="286"/>
      <c r="CA221" s="286"/>
      <c r="CB221" s="286"/>
      <c r="CC221" s="286"/>
      <c r="CD221" s="286"/>
      <c r="CE221" s="286"/>
      <c r="CF221" s="286"/>
      <c r="CG221" s="286"/>
      <c r="CH221" s="286"/>
      <c r="CI221" s="286"/>
      <c r="CJ221" s="286"/>
      <c r="CK221" s="286"/>
      <c r="CL221" s="286"/>
      <c r="CM221" s="286"/>
      <c r="CN221" s="286"/>
      <c r="CO221" s="286"/>
      <c r="CP221" s="286"/>
      <c r="CQ221" s="286"/>
      <c r="CR221" s="286"/>
      <c r="CS221" s="286"/>
      <c r="CT221" s="286"/>
      <c r="CU221" s="286"/>
      <c r="CV221" s="286"/>
      <c r="CW221" s="286"/>
      <c r="CX221" s="286"/>
      <c r="CY221" s="286"/>
      <c r="CZ221" s="286"/>
      <c r="DA221" s="286"/>
      <c r="DB221" s="286"/>
      <c r="DC221" s="286"/>
      <c r="DD221" s="286"/>
    </row>
    <row r="222" spans="1:108" s="262" customFormat="1" ht="21.95" customHeight="1" x14ac:dyDescent="0.25">
      <c r="A222" s="386"/>
      <c r="B222" s="397"/>
      <c r="C222" s="414"/>
      <c r="D222" s="422"/>
      <c r="E222" s="7">
        <v>232</v>
      </c>
      <c r="F222" s="311" t="s">
        <v>20</v>
      </c>
      <c r="G222" s="297">
        <v>0</v>
      </c>
      <c r="H222" s="297">
        <v>0</v>
      </c>
      <c r="I222" s="297">
        <v>0</v>
      </c>
      <c r="J222" s="297">
        <v>0</v>
      </c>
      <c r="K222" s="297">
        <v>0</v>
      </c>
      <c r="L222" s="297">
        <v>0</v>
      </c>
      <c r="M222" s="297">
        <v>0</v>
      </c>
      <c r="N222" s="297">
        <v>0</v>
      </c>
      <c r="O222" s="297">
        <v>0</v>
      </c>
      <c r="P222" s="297">
        <v>0</v>
      </c>
      <c r="Q222" s="297">
        <v>0</v>
      </c>
      <c r="R222" s="297">
        <v>0</v>
      </c>
      <c r="S222" s="258">
        <f t="shared" si="13"/>
        <v>0</v>
      </c>
      <c r="T222" s="259">
        <f t="shared" si="14"/>
        <v>0</v>
      </c>
      <c r="U222" s="329">
        <f t="shared" si="12"/>
        <v>0</v>
      </c>
      <c r="V222" s="284"/>
      <c r="W222" s="285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  <c r="AH222" s="286"/>
      <c r="AI222" s="286"/>
      <c r="AJ222" s="286"/>
      <c r="AK222" s="286"/>
      <c r="AL222" s="286"/>
      <c r="AM222" s="286"/>
      <c r="AN222" s="286"/>
      <c r="AO222" s="286"/>
      <c r="AP222" s="286"/>
      <c r="AQ222" s="286"/>
      <c r="AR222" s="286"/>
      <c r="AS222" s="286"/>
      <c r="AT222" s="286"/>
      <c r="AU222" s="286"/>
      <c r="AV222" s="286"/>
      <c r="AW222" s="286"/>
      <c r="AX222" s="286"/>
      <c r="AY222" s="286"/>
      <c r="AZ222" s="286"/>
      <c r="BA222" s="286"/>
      <c r="BB222" s="286"/>
      <c r="BC222" s="286"/>
      <c r="BD222" s="286"/>
      <c r="BE222" s="286"/>
      <c r="BF222" s="286"/>
      <c r="BG222" s="286"/>
      <c r="BH222" s="286"/>
      <c r="BI222" s="286"/>
      <c r="BJ222" s="286"/>
      <c r="BK222" s="286"/>
      <c r="BL222" s="286"/>
      <c r="BM222" s="286"/>
      <c r="BN222" s="286"/>
      <c r="BO222" s="286"/>
      <c r="BP222" s="286"/>
      <c r="BQ222" s="286"/>
      <c r="BR222" s="286"/>
      <c r="BS222" s="286"/>
      <c r="BT222" s="286"/>
      <c r="BU222" s="286"/>
      <c r="BV222" s="286"/>
      <c r="BW222" s="286"/>
      <c r="BX222" s="286"/>
      <c r="BY222" s="286"/>
      <c r="BZ222" s="286"/>
      <c r="CA222" s="286"/>
      <c r="CB222" s="286"/>
      <c r="CC222" s="286"/>
      <c r="CD222" s="286"/>
      <c r="CE222" s="286"/>
      <c r="CF222" s="286"/>
      <c r="CG222" s="286"/>
      <c r="CH222" s="286"/>
      <c r="CI222" s="286"/>
      <c r="CJ222" s="286"/>
      <c r="CK222" s="286"/>
      <c r="CL222" s="286"/>
      <c r="CM222" s="286"/>
      <c r="CN222" s="286"/>
      <c r="CO222" s="286"/>
      <c r="CP222" s="286"/>
      <c r="CQ222" s="286"/>
      <c r="CR222" s="286"/>
      <c r="CS222" s="286"/>
      <c r="CT222" s="286"/>
      <c r="CU222" s="286"/>
      <c r="CV222" s="286"/>
      <c r="CW222" s="286"/>
      <c r="CX222" s="286"/>
      <c r="CY222" s="286"/>
      <c r="CZ222" s="286"/>
      <c r="DA222" s="286"/>
      <c r="DB222" s="286"/>
      <c r="DC222" s="286"/>
      <c r="DD222" s="286"/>
    </row>
    <row r="223" spans="1:108" s="262" customFormat="1" ht="21.95" customHeight="1" x14ac:dyDescent="0.25">
      <c r="A223" s="385">
        <v>182</v>
      </c>
      <c r="B223" s="387"/>
      <c r="C223" s="412">
        <v>2443677</v>
      </c>
      <c r="D223" s="382" t="s">
        <v>334</v>
      </c>
      <c r="E223" s="7">
        <v>112</v>
      </c>
      <c r="F223" s="311" t="s">
        <v>325</v>
      </c>
      <c r="G223" s="296">
        <v>7394856</v>
      </c>
      <c r="H223" s="296">
        <v>7394856</v>
      </c>
      <c r="I223" s="296">
        <v>7394856</v>
      </c>
      <c r="J223" s="296">
        <v>7394856</v>
      </c>
      <c r="K223" s="296">
        <v>7394856</v>
      </c>
      <c r="L223" s="296">
        <v>7394856</v>
      </c>
      <c r="M223" s="296">
        <v>7394856</v>
      </c>
      <c r="N223" s="296">
        <v>7394856</v>
      </c>
      <c r="O223" s="296">
        <v>7394856</v>
      </c>
      <c r="P223" s="296">
        <v>7394856</v>
      </c>
      <c r="Q223" s="296">
        <v>7394856</v>
      </c>
      <c r="R223" s="296">
        <v>7394856</v>
      </c>
      <c r="S223" s="258">
        <f t="shared" si="13"/>
        <v>88738272</v>
      </c>
      <c r="T223" s="259">
        <f t="shared" si="14"/>
        <v>7394856</v>
      </c>
      <c r="U223" s="369">
        <f t="shared" si="12"/>
        <v>96133128</v>
      </c>
      <c r="V223" s="284"/>
      <c r="W223" s="285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6"/>
      <c r="AL223" s="286"/>
      <c r="AM223" s="286"/>
      <c r="AN223" s="286"/>
      <c r="AO223" s="286"/>
      <c r="AP223" s="286"/>
      <c r="AQ223" s="286"/>
      <c r="AR223" s="286"/>
      <c r="AS223" s="286"/>
      <c r="AT223" s="286"/>
      <c r="AU223" s="286"/>
      <c r="AV223" s="286"/>
      <c r="AW223" s="286"/>
      <c r="AX223" s="286"/>
      <c r="AY223" s="286"/>
      <c r="AZ223" s="286"/>
      <c r="BA223" s="286"/>
      <c r="BB223" s="286"/>
      <c r="BC223" s="286"/>
      <c r="BD223" s="286"/>
      <c r="BE223" s="286"/>
      <c r="BF223" s="286"/>
      <c r="BG223" s="286"/>
      <c r="BH223" s="286"/>
      <c r="BI223" s="286"/>
      <c r="BJ223" s="286"/>
      <c r="BK223" s="286"/>
      <c r="BL223" s="286"/>
      <c r="BM223" s="286"/>
      <c r="BN223" s="286"/>
      <c r="BO223" s="286"/>
      <c r="BP223" s="286"/>
      <c r="BQ223" s="286"/>
      <c r="BR223" s="286"/>
      <c r="BS223" s="286"/>
      <c r="BT223" s="286"/>
      <c r="BU223" s="286"/>
      <c r="BV223" s="286"/>
      <c r="BW223" s="286"/>
      <c r="BX223" s="286"/>
      <c r="BY223" s="286"/>
      <c r="BZ223" s="286"/>
      <c r="CA223" s="286"/>
      <c r="CB223" s="286"/>
      <c r="CC223" s="286"/>
      <c r="CD223" s="286"/>
      <c r="CE223" s="286"/>
      <c r="CF223" s="286"/>
      <c r="CG223" s="286"/>
      <c r="CH223" s="286"/>
      <c r="CI223" s="286"/>
      <c r="CJ223" s="286"/>
      <c r="CK223" s="286"/>
      <c r="CL223" s="286"/>
      <c r="CM223" s="286"/>
      <c r="CN223" s="286"/>
      <c r="CO223" s="286"/>
      <c r="CP223" s="286"/>
      <c r="CQ223" s="286"/>
      <c r="CR223" s="286"/>
      <c r="CS223" s="286"/>
      <c r="CT223" s="286"/>
      <c r="CU223" s="286"/>
      <c r="CV223" s="286"/>
      <c r="CW223" s="286"/>
      <c r="CX223" s="286"/>
      <c r="CY223" s="286"/>
      <c r="CZ223" s="286"/>
      <c r="DA223" s="286"/>
      <c r="DB223" s="286"/>
      <c r="DC223" s="286"/>
      <c r="DD223" s="286"/>
    </row>
    <row r="224" spans="1:108" s="262" customFormat="1" ht="21.95" customHeight="1" x14ac:dyDescent="0.25">
      <c r="A224" s="385"/>
      <c r="B224" s="388"/>
      <c r="C224" s="413"/>
      <c r="D224" s="383"/>
      <c r="E224" s="7">
        <v>113</v>
      </c>
      <c r="F224" s="311" t="s">
        <v>19</v>
      </c>
      <c r="G224" s="297">
        <v>6605144</v>
      </c>
      <c r="H224" s="297">
        <v>6605144</v>
      </c>
      <c r="I224" s="297">
        <v>6605144</v>
      </c>
      <c r="J224" s="297">
        <v>6605144</v>
      </c>
      <c r="K224" s="297">
        <v>6605144</v>
      </c>
      <c r="L224" s="297">
        <v>6605144</v>
      </c>
      <c r="M224" s="297">
        <v>6605144</v>
      </c>
      <c r="N224" s="297">
        <v>6605144</v>
      </c>
      <c r="O224" s="297">
        <v>6605144</v>
      </c>
      <c r="P224" s="297">
        <v>6605144</v>
      </c>
      <c r="Q224" s="297">
        <v>6605144</v>
      </c>
      <c r="R224" s="297">
        <v>6605144</v>
      </c>
      <c r="S224" s="258">
        <f t="shared" si="13"/>
        <v>79261728</v>
      </c>
      <c r="T224" s="259">
        <f t="shared" si="14"/>
        <v>6605144</v>
      </c>
      <c r="U224" s="369">
        <f t="shared" si="12"/>
        <v>85866872</v>
      </c>
      <c r="V224" s="284"/>
      <c r="W224" s="285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  <c r="AI224" s="286"/>
      <c r="AJ224" s="286"/>
      <c r="AK224" s="286"/>
      <c r="AL224" s="286"/>
      <c r="AM224" s="286"/>
      <c r="AN224" s="286"/>
      <c r="AO224" s="286"/>
      <c r="AP224" s="286"/>
      <c r="AQ224" s="286"/>
      <c r="AR224" s="286"/>
      <c r="AS224" s="286"/>
      <c r="AT224" s="286"/>
      <c r="AU224" s="286"/>
      <c r="AV224" s="286"/>
      <c r="AW224" s="286"/>
      <c r="AX224" s="286"/>
      <c r="AY224" s="286"/>
      <c r="AZ224" s="286"/>
      <c r="BA224" s="286"/>
      <c r="BB224" s="286"/>
      <c r="BC224" s="286"/>
      <c r="BD224" s="286"/>
      <c r="BE224" s="286"/>
      <c r="BF224" s="286"/>
      <c r="BG224" s="286"/>
      <c r="BH224" s="286"/>
      <c r="BI224" s="286"/>
      <c r="BJ224" s="286"/>
      <c r="BK224" s="286"/>
      <c r="BL224" s="286"/>
      <c r="BM224" s="286"/>
      <c r="BN224" s="286"/>
      <c r="BO224" s="286"/>
      <c r="BP224" s="286"/>
      <c r="BQ224" s="286"/>
      <c r="BR224" s="286"/>
      <c r="BS224" s="286"/>
      <c r="BT224" s="286"/>
      <c r="BU224" s="286"/>
      <c r="BV224" s="286"/>
      <c r="BW224" s="286"/>
      <c r="BX224" s="286"/>
      <c r="BY224" s="286"/>
      <c r="BZ224" s="286"/>
      <c r="CA224" s="286"/>
      <c r="CB224" s="286"/>
      <c r="CC224" s="286"/>
      <c r="CD224" s="286"/>
      <c r="CE224" s="286"/>
      <c r="CF224" s="286"/>
      <c r="CG224" s="286"/>
      <c r="CH224" s="286"/>
      <c r="CI224" s="286"/>
      <c r="CJ224" s="286"/>
      <c r="CK224" s="286"/>
      <c r="CL224" s="286"/>
      <c r="CM224" s="286"/>
      <c r="CN224" s="286"/>
      <c r="CO224" s="286"/>
      <c r="CP224" s="286"/>
      <c r="CQ224" s="286"/>
      <c r="CR224" s="286"/>
      <c r="CS224" s="286"/>
      <c r="CT224" s="286"/>
      <c r="CU224" s="286"/>
      <c r="CV224" s="286"/>
      <c r="CW224" s="286"/>
      <c r="CX224" s="286"/>
      <c r="CY224" s="286"/>
      <c r="CZ224" s="286"/>
      <c r="DA224" s="286"/>
      <c r="DB224" s="286"/>
      <c r="DC224" s="286"/>
      <c r="DD224" s="286"/>
    </row>
    <row r="225" spans="1:108" s="262" customFormat="1" ht="21.95" customHeight="1" x14ac:dyDescent="0.25">
      <c r="A225" s="386"/>
      <c r="B225" s="397"/>
      <c r="C225" s="414"/>
      <c r="D225" s="422"/>
      <c r="E225" s="7">
        <v>232</v>
      </c>
      <c r="F225" s="311" t="s">
        <v>20</v>
      </c>
      <c r="G225" s="297">
        <v>0</v>
      </c>
      <c r="H225" s="297">
        <v>0</v>
      </c>
      <c r="I225" s="297">
        <v>0</v>
      </c>
      <c r="J225" s="297">
        <v>0</v>
      </c>
      <c r="K225" s="297">
        <v>0</v>
      </c>
      <c r="L225" s="297">
        <v>0</v>
      </c>
      <c r="M225" s="297">
        <v>0</v>
      </c>
      <c r="N225" s="297">
        <v>0</v>
      </c>
      <c r="O225" s="297">
        <v>0</v>
      </c>
      <c r="P225" s="297">
        <v>0</v>
      </c>
      <c r="Q225" s="297">
        <v>0</v>
      </c>
      <c r="R225" s="297">
        <v>0</v>
      </c>
      <c r="S225" s="258">
        <f t="shared" si="13"/>
        <v>0</v>
      </c>
      <c r="T225" s="259">
        <f t="shared" si="14"/>
        <v>0</v>
      </c>
      <c r="U225" s="369">
        <f t="shared" si="12"/>
        <v>0</v>
      </c>
      <c r="V225" s="284"/>
      <c r="W225" s="285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  <c r="AH225" s="286"/>
      <c r="AI225" s="286"/>
      <c r="AJ225" s="286"/>
      <c r="AK225" s="286"/>
      <c r="AL225" s="286"/>
      <c r="AM225" s="286"/>
      <c r="AN225" s="286"/>
      <c r="AO225" s="286"/>
      <c r="AP225" s="286"/>
      <c r="AQ225" s="286"/>
      <c r="AR225" s="286"/>
      <c r="AS225" s="286"/>
      <c r="AT225" s="286"/>
      <c r="AU225" s="286"/>
      <c r="AV225" s="286"/>
      <c r="AW225" s="286"/>
      <c r="AX225" s="286"/>
      <c r="AY225" s="286"/>
      <c r="AZ225" s="286"/>
      <c r="BA225" s="286"/>
      <c r="BB225" s="286"/>
      <c r="BC225" s="286"/>
      <c r="BD225" s="286"/>
      <c r="BE225" s="286"/>
      <c r="BF225" s="286"/>
      <c r="BG225" s="286"/>
      <c r="BH225" s="286"/>
      <c r="BI225" s="286"/>
      <c r="BJ225" s="286"/>
      <c r="BK225" s="286"/>
      <c r="BL225" s="286"/>
      <c r="BM225" s="286"/>
      <c r="BN225" s="286"/>
      <c r="BO225" s="286"/>
      <c r="BP225" s="286"/>
      <c r="BQ225" s="286"/>
      <c r="BR225" s="286"/>
      <c r="BS225" s="286"/>
      <c r="BT225" s="286"/>
      <c r="BU225" s="286"/>
      <c r="BV225" s="286"/>
      <c r="BW225" s="286"/>
      <c r="BX225" s="286"/>
      <c r="BY225" s="286"/>
      <c r="BZ225" s="286"/>
      <c r="CA225" s="286"/>
      <c r="CB225" s="286"/>
      <c r="CC225" s="286"/>
      <c r="CD225" s="286"/>
      <c r="CE225" s="286"/>
      <c r="CF225" s="286"/>
      <c r="CG225" s="286"/>
      <c r="CH225" s="286"/>
      <c r="CI225" s="286"/>
      <c r="CJ225" s="286"/>
      <c r="CK225" s="286"/>
      <c r="CL225" s="286"/>
      <c r="CM225" s="286"/>
      <c r="CN225" s="286"/>
      <c r="CO225" s="286"/>
      <c r="CP225" s="286"/>
      <c r="CQ225" s="286"/>
      <c r="CR225" s="286"/>
      <c r="CS225" s="286"/>
      <c r="CT225" s="286"/>
      <c r="CU225" s="286"/>
      <c r="CV225" s="286"/>
      <c r="CW225" s="286"/>
      <c r="CX225" s="286"/>
      <c r="CY225" s="286"/>
      <c r="CZ225" s="286"/>
      <c r="DA225" s="286"/>
      <c r="DB225" s="286"/>
      <c r="DC225" s="286"/>
      <c r="DD225" s="286"/>
    </row>
    <row r="226" spans="1:108" s="262" customFormat="1" ht="21.95" customHeight="1" x14ac:dyDescent="0.25">
      <c r="A226" s="396">
        <v>183</v>
      </c>
      <c r="B226" s="387"/>
      <c r="C226" s="412">
        <v>2902856</v>
      </c>
      <c r="D226" s="382" t="s">
        <v>335</v>
      </c>
      <c r="E226" s="7">
        <v>112</v>
      </c>
      <c r="F226" s="311" t="s">
        <v>325</v>
      </c>
      <c r="G226" s="296">
        <v>7394856</v>
      </c>
      <c r="H226" s="296">
        <v>7394856</v>
      </c>
      <c r="I226" s="296">
        <v>7394856</v>
      </c>
      <c r="J226" s="296">
        <v>7394856</v>
      </c>
      <c r="K226" s="296">
        <v>7394856</v>
      </c>
      <c r="L226" s="296">
        <v>7394856</v>
      </c>
      <c r="M226" s="296"/>
      <c r="N226" s="296"/>
      <c r="O226" s="296"/>
      <c r="P226" s="296"/>
      <c r="Q226" s="296">
        <v>4200000</v>
      </c>
      <c r="R226" s="296"/>
      <c r="S226" s="258">
        <f t="shared" si="13"/>
        <v>48569136</v>
      </c>
      <c r="T226" s="259">
        <f t="shared" si="14"/>
        <v>4047428</v>
      </c>
      <c r="U226" s="369">
        <f t="shared" si="12"/>
        <v>52616564</v>
      </c>
      <c r="V226" s="284"/>
      <c r="W226" s="285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  <c r="AM226" s="286"/>
      <c r="AN226" s="286"/>
      <c r="AO226" s="286"/>
      <c r="AP226" s="286"/>
      <c r="AQ226" s="286"/>
      <c r="AR226" s="286"/>
      <c r="AS226" s="286"/>
      <c r="AT226" s="286"/>
      <c r="AU226" s="286"/>
      <c r="AV226" s="286"/>
      <c r="AW226" s="286"/>
      <c r="AX226" s="286"/>
      <c r="AY226" s="286"/>
      <c r="AZ226" s="286"/>
      <c r="BA226" s="286"/>
      <c r="BB226" s="286"/>
      <c r="BC226" s="286"/>
      <c r="BD226" s="286"/>
      <c r="BE226" s="286"/>
      <c r="BF226" s="286"/>
      <c r="BG226" s="286"/>
      <c r="BH226" s="286"/>
      <c r="BI226" s="286"/>
      <c r="BJ226" s="286"/>
      <c r="BK226" s="286"/>
      <c r="BL226" s="286"/>
      <c r="BM226" s="286"/>
      <c r="BN226" s="286"/>
      <c r="BO226" s="286"/>
      <c r="BP226" s="286"/>
      <c r="BQ226" s="286"/>
      <c r="BR226" s="286"/>
      <c r="BS226" s="286"/>
      <c r="BT226" s="286"/>
      <c r="BU226" s="286"/>
      <c r="BV226" s="286"/>
      <c r="BW226" s="286"/>
      <c r="BX226" s="286"/>
      <c r="BY226" s="286"/>
      <c r="BZ226" s="286"/>
      <c r="CA226" s="286"/>
      <c r="CB226" s="286"/>
      <c r="CC226" s="286"/>
      <c r="CD226" s="286"/>
      <c r="CE226" s="286"/>
      <c r="CF226" s="286"/>
      <c r="CG226" s="286"/>
      <c r="CH226" s="286"/>
      <c r="CI226" s="286"/>
      <c r="CJ226" s="286"/>
      <c r="CK226" s="286"/>
      <c r="CL226" s="286"/>
      <c r="CM226" s="286"/>
      <c r="CN226" s="286"/>
      <c r="CO226" s="286"/>
      <c r="CP226" s="286"/>
      <c r="CQ226" s="286"/>
      <c r="CR226" s="286"/>
      <c r="CS226" s="286"/>
      <c r="CT226" s="286"/>
      <c r="CU226" s="286"/>
      <c r="CV226" s="286"/>
      <c r="CW226" s="286"/>
      <c r="CX226" s="286"/>
      <c r="CY226" s="286"/>
      <c r="CZ226" s="286"/>
      <c r="DA226" s="286"/>
      <c r="DB226" s="286"/>
      <c r="DC226" s="286"/>
      <c r="DD226" s="286"/>
    </row>
    <row r="227" spans="1:108" s="262" customFormat="1" ht="21.95" customHeight="1" x14ac:dyDescent="0.25">
      <c r="A227" s="385"/>
      <c r="B227" s="388"/>
      <c r="C227" s="413"/>
      <c r="D227" s="383"/>
      <c r="E227" s="7">
        <v>113</v>
      </c>
      <c r="F227" s="311" t="s">
        <v>19</v>
      </c>
      <c r="G227" s="297">
        <v>6605144</v>
      </c>
      <c r="H227" s="297">
        <v>6605144</v>
      </c>
      <c r="I227" s="297">
        <v>6605144</v>
      </c>
      <c r="J227" s="297">
        <v>6605144</v>
      </c>
      <c r="K227" s="297">
        <v>6605144</v>
      </c>
      <c r="L227" s="297">
        <v>6605144</v>
      </c>
      <c r="M227" s="297"/>
      <c r="N227" s="297"/>
      <c r="O227" s="297"/>
      <c r="P227" s="297"/>
      <c r="Q227" s="297"/>
      <c r="R227" s="297"/>
      <c r="S227" s="258">
        <f t="shared" si="13"/>
        <v>39630864</v>
      </c>
      <c r="T227" s="259">
        <f t="shared" si="14"/>
        <v>3302572</v>
      </c>
      <c r="U227" s="369">
        <f t="shared" si="12"/>
        <v>42933436</v>
      </c>
      <c r="V227" s="284"/>
      <c r="W227" s="285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  <c r="AM227" s="286"/>
      <c r="AN227" s="286"/>
      <c r="AO227" s="286"/>
      <c r="AP227" s="286"/>
      <c r="AQ227" s="286"/>
      <c r="AR227" s="286"/>
      <c r="AS227" s="286"/>
      <c r="AT227" s="286"/>
      <c r="AU227" s="286"/>
      <c r="AV227" s="286"/>
      <c r="AW227" s="286"/>
      <c r="AX227" s="286"/>
      <c r="AY227" s="286"/>
      <c r="AZ227" s="286"/>
      <c r="BA227" s="286"/>
      <c r="BB227" s="286"/>
      <c r="BC227" s="286"/>
      <c r="BD227" s="286"/>
      <c r="BE227" s="286"/>
      <c r="BF227" s="286"/>
      <c r="BG227" s="286"/>
      <c r="BH227" s="286"/>
      <c r="BI227" s="286"/>
      <c r="BJ227" s="286"/>
      <c r="BK227" s="286"/>
      <c r="BL227" s="286"/>
      <c r="BM227" s="286"/>
      <c r="BN227" s="286"/>
      <c r="BO227" s="286"/>
      <c r="BP227" s="286"/>
      <c r="BQ227" s="286"/>
      <c r="BR227" s="286"/>
      <c r="BS227" s="286"/>
      <c r="BT227" s="286"/>
      <c r="BU227" s="286"/>
      <c r="BV227" s="286"/>
      <c r="BW227" s="286"/>
      <c r="BX227" s="286"/>
      <c r="BY227" s="286"/>
      <c r="BZ227" s="286"/>
      <c r="CA227" s="286"/>
      <c r="CB227" s="286"/>
      <c r="CC227" s="286"/>
      <c r="CD227" s="286"/>
      <c r="CE227" s="286"/>
      <c r="CF227" s="286"/>
      <c r="CG227" s="286"/>
      <c r="CH227" s="286"/>
      <c r="CI227" s="286"/>
      <c r="CJ227" s="286"/>
      <c r="CK227" s="286"/>
      <c r="CL227" s="286"/>
      <c r="CM227" s="286"/>
      <c r="CN227" s="286"/>
      <c r="CO227" s="286"/>
      <c r="CP227" s="286"/>
      <c r="CQ227" s="286"/>
      <c r="CR227" s="286"/>
      <c r="CS227" s="286"/>
      <c r="CT227" s="286"/>
      <c r="CU227" s="286"/>
      <c r="CV227" s="286"/>
      <c r="CW227" s="286"/>
      <c r="CX227" s="286"/>
      <c r="CY227" s="286"/>
      <c r="CZ227" s="286"/>
      <c r="DA227" s="286"/>
      <c r="DB227" s="286"/>
      <c r="DC227" s="286"/>
      <c r="DD227" s="286"/>
    </row>
    <row r="228" spans="1:108" s="262" customFormat="1" ht="21.95" customHeight="1" x14ac:dyDescent="0.25">
      <c r="A228" s="386"/>
      <c r="B228" s="397"/>
      <c r="C228" s="414"/>
      <c r="D228" s="422"/>
      <c r="E228" s="7">
        <v>232</v>
      </c>
      <c r="F228" s="311" t="s">
        <v>20</v>
      </c>
      <c r="G228" s="297">
        <v>0</v>
      </c>
      <c r="H228" s="297">
        <v>0</v>
      </c>
      <c r="I228" s="297">
        <v>0</v>
      </c>
      <c r="J228" s="297">
        <v>0</v>
      </c>
      <c r="K228" s="297">
        <v>0</v>
      </c>
      <c r="L228" s="297">
        <v>0</v>
      </c>
      <c r="M228" s="297">
        <v>0</v>
      </c>
      <c r="N228" s="297">
        <v>0</v>
      </c>
      <c r="O228" s="297">
        <v>0</v>
      </c>
      <c r="P228" s="297">
        <v>0</v>
      </c>
      <c r="Q228" s="297">
        <v>0</v>
      </c>
      <c r="R228" s="297">
        <v>0</v>
      </c>
      <c r="S228" s="258">
        <f t="shared" si="13"/>
        <v>0</v>
      </c>
      <c r="T228" s="259">
        <f t="shared" si="14"/>
        <v>0</v>
      </c>
      <c r="U228" s="369">
        <f t="shared" si="12"/>
        <v>0</v>
      </c>
      <c r="V228" s="284"/>
      <c r="W228" s="285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6"/>
      <c r="AN228" s="286"/>
      <c r="AO228" s="286"/>
      <c r="AP228" s="286"/>
      <c r="AQ228" s="286"/>
      <c r="AR228" s="286"/>
      <c r="AS228" s="286"/>
      <c r="AT228" s="286"/>
      <c r="AU228" s="286"/>
      <c r="AV228" s="286"/>
      <c r="AW228" s="286"/>
      <c r="AX228" s="286"/>
      <c r="AY228" s="286"/>
      <c r="AZ228" s="286"/>
      <c r="BA228" s="286"/>
      <c r="BB228" s="286"/>
      <c r="BC228" s="286"/>
      <c r="BD228" s="286"/>
      <c r="BE228" s="286"/>
      <c r="BF228" s="286"/>
      <c r="BG228" s="286"/>
      <c r="BH228" s="286"/>
      <c r="BI228" s="286"/>
      <c r="BJ228" s="286"/>
      <c r="BK228" s="286"/>
      <c r="BL228" s="286"/>
      <c r="BM228" s="286"/>
      <c r="BN228" s="286"/>
      <c r="BO228" s="286"/>
      <c r="BP228" s="286"/>
      <c r="BQ228" s="286"/>
      <c r="BR228" s="286"/>
      <c r="BS228" s="286"/>
      <c r="BT228" s="286"/>
      <c r="BU228" s="286"/>
      <c r="BV228" s="286"/>
      <c r="BW228" s="286"/>
      <c r="BX228" s="286"/>
      <c r="BY228" s="286"/>
      <c r="BZ228" s="286"/>
      <c r="CA228" s="286"/>
      <c r="CB228" s="286"/>
      <c r="CC228" s="286"/>
      <c r="CD228" s="286"/>
      <c r="CE228" s="286"/>
      <c r="CF228" s="286"/>
      <c r="CG228" s="286"/>
      <c r="CH228" s="286"/>
      <c r="CI228" s="286"/>
      <c r="CJ228" s="286"/>
      <c r="CK228" s="286"/>
      <c r="CL228" s="286"/>
      <c r="CM228" s="286"/>
      <c r="CN228" s="286"/>
      <c r="CO228" s="286"/>
      <c r="CP228" s="286"/>
      <c r="CQ228" s="286"/>
      <c r="CR228" s="286"/>
      <c r="CS228" s="286"/>
      <c r="CT228" s="286"/>
      <c r="CU228" s="286"/>
      <c r="CV228" s="286"/>
      <c r="CW228" s="286"/>
      <c r="CX228" s="286"/>
      <c r="CY228" s="286"/>
      <c r="CZ228" s="286"/>
      <c r="DA228" s="286"/>
      <c r="DB228" s="286"/>
      <c r="DC228" s="286"/>
      <c r="DD228" s="286"/>
    </row>
    <row r="229" spans="1:108" s="262" customFormat="1" ht="21.95" customHeight="1" x14ac:dyDescent="0.25">
      <c r="A229" s="385">
        <v>184</v>
      </c>
      <c r="B229" s="387"/>
      <c r="C229" s="412">
        <v>1983404</v>
      </c>
      <c r="D229" s="382" t="s">
        <v>336</v>
      </c>
      <c r="E229" s="7">
        <v>112</v>
      </c>
      <c r="F229" s="311" t="s">
        <v>325</v>
      </c>
      <c r="G229" s="296">
        <v>7394856</v>
      </c>
      <c r="H229" s="296">
        <v>7394856</v>
      </c>
      <c r="I229" s="296">
        <v>7394856</v>
      </c>
      <c r="J229" s="296">
        <v>7394856</v>
      </c>
      <c r="K229" s="296">
        <v>7394856</v>
      </c>
      <c r="L229" s="296">
        <v>7394856</v>
      </c>
      <c r="M229" s="296"/>
      <c r="N229" s="296"/>
      <c r="O229" s="296"/>
      <c r="P229" s="296"/>
      <c r="Q229" s="296">
        <v>4200000</v>
      </c>
      <c r="R229" s="296"/>
      <c r="S229" s="258">
        <f t="shared" si="13"/>
        <v>48569136</v>
      </c>
      <c r="T229" s="259">
        <f t="shared" si="14"/>
        <v>4047428</v>
      </c>
      <c r="U229" s="369">
        <f t="shared" si="12"/>
        <v>52616564</v>
      </c>
      <c r="V229" s="284"/>
      <c r="W229" s="285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  <c r="AI229" s="286"/>
      <c r="AJ229" s="286"/>
      <c r="AK229" s="286"/>
      <c r="AL229" s="286"/>
      <c r="AM229" s="286"/>
      <c r="AN229" s="286"/>
      <c r="AO229" s="286"/>
      <c r="AP229" s="286"/>
      <c r="AQ229" s="286"/>
      <c r="AR229" s="286"/>
      <c r="AS229" s="286"/>
      <c r="AT229" s="286"/>
      <c r="AU229" s="286"/>
      <c r="AV229" s="286"/>
      <c r="AW229" s="286"/>
      <c r="AX229" s="286"/>
      <c r="AY229" s="286"/>
      <c r="AZ229" s="286"/>
      <c r="BA229" s="286"/>
      <c r="BB229" s="286"/>
      <c r="BC229" s="286"/>
      <c r="BD229" s="286"/>
      <c r="BE229" s="286"/>
      <c r="BF229" s="286"/>
      <c r="BG229" s="286"/>
      <c r="BH229" s="286"/>
      <c r="BI229" s="286"/>
      <c r="BJ229" s="286"/>
      <c r="BK229" s="286"/>
      <c r="BL229" s="286"/>
      <c r="BM229" s="286"/>
      <c r="BN229" s="286"/>
      <c r="BO229" s="286"/>
      <c r="BP229" s="286"/>
      <c r="BQ229" s="286"/>
      <c r="BR229" s="286"/>
      <c r="BS229" s="286"/>
      <c r="BT229" s="286"/>
      <c r="BU229" s="286"/>
      <c r="BV229" s="286"/>
      <c r="BW229" s="286"/>
      <c r="BX229" s="286"/>
      <c r="BY229" s="286"/>
      <c r="BZ229" s="286"/>
      <c r="CA229" s="286"/>
      <c r="CB229" s="286"/>
      <c r="CC229" s="286"/>
      <c r="CD229" s="286"/>
      <c r="CE229" s="286"/>
      <c r="CF229" s="286"/>
      <c r="CG229" s="286"/>
      <c r="CH229" s="286"/>
      <c r="CI229" s="286"/>
      <c r="CJ229" s="286"/>
      <c r="CK229" s="286"/>
      <c r="CL229" s="286"/>
      <c r="CM229" s="286"/>
      <c r="CN229" s="286"/>
      <c r="CO229" s="286"/>
      <c r="CP229" s="286"/>
      <c r="CQ229" s="286"/>
      <c r="CR229" s="286"/>
      <c r="CS229" s="286"/>
      <c r="CT229" s="286"/>
      <c r="CU229" s="286"/>
      <c r="CV229" s="286"/>
      <c r="CW229" s="286"/>
      <c r="CX229" s="286"/>
      <c r="CY229" s="286"/>
      <c r="CZ229" s="286"/>
      <c r="DA229" s="286"/>
      <c r="DB229" s="286"/>
      <c r="DC229" s="286"/>
      <c r="DD229" s="286"/>
    </row>
    <row r="230" spans="1:108" s="283" customFormat="1" ht="21.95" customHeight="1" x14ac:dyDescent="0.25">
      <c r="A230" s="385"/>
      <c r="B230" s="388"/>
      <c r="C230" s="413"/>
      <c r="D230" s="383"/>
      <c r="E230" s="7">
        <v>113</v>
      </c>
      <c r="F230" s="311" t="s">
        <v>19</v>
      </c>
      <c r="G230" s="297">
        <v>6605144</v>
      </c>
      <c r="H230" s="297">
        <v>6605144</v>
      </c>
      <c r="I230" s="297">
        <v>6605144</v>
      </c>
      <c r="J230" s="297">
        <v>6605144</v>
      </c>
      <c r="K230" s="297">
        <v>6605144</v>
      </c>
      <c r="L230" s="297">
        <v>6605144</v>
      </c>
      <c r="M230" s="297"/>
      <c r="N230" s="297"/>
      <c r="O230" s="297"/>
      <c r="P230" s="297"/>
      <c r="Q230" s="297"/>
      <c r="R230" s="297"/>
      <c r="S230" s="258">
        <f t="shared" si="13"/>
        <v>39630864</v>
      </c>
      <c r="T230" s="259">
        <f t="shared" si="14"/>
        <v>3302572</v>
      </c>
      <c r="U230" s="369">
        <f t="shared" si="12"/>
        <v>42933436</v>
      </c>
      <c r="V230" s="284"/>
      <c r="W230" s="285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  <c r="AM230" s="286"/>
      <c r="AN230" s="286"/>
      <c r="AO230" s="286"/>
      <c r="AP230" s="286"/>
      <c r="AQ230" s="286"/>
      <c r="AR230" s="286"/>
      <c r="AS230" s="286"/>
      <c r="AT230" s="286"/>
      <c r="AU230" s="286"/>
      <c r="AV230" s="286"/>
      <c r="AW230" s="286"/>
      <c r="AX230" s="286"/>
      <c r="AY230" s="286"/>
      <c r="AZ230" s="286"/>
      <c r="BA230" s="286"/>
      <c r="BB230" s="286"/>
      <c r="BC230" s="286"/>
      <c r="BD230" s="286"/>
      <c r="BE230" s="286"/>
      <c r="BF230" s="286"/>
      <c r="BG230" s="286"/>
      <c r="BH230" s="286"/>
      <c r="BI230" s="286"/>
      <c r="BJ230" s="286"/>
      <c r="BK230" s="286"/>
      <c r="BL230" s="286"/>
      <c r="BM230" s="286"/>
      <c r="BN230" s="286"/>
      <c r="BO230" s="286"/>
      <c r="BP230" s="286"/>
      <c r="BQ230" s="286"/>
      <c r="BR230" s="286"/>
      <c r="BS230" s="286"/>
      <c r="BT230" s="286"/>
      <c r="BU230" s="286"/>
      <c r="BV230" s="286"/>
      <c r="BW230" s="286"/>
      <c r="BX230" s="286"/>
      <c r="BY230" s="286"/>
      <c r="BZ230" s="286"/>
      <c r="CA230" s="286"/>
      <c r="CB230" s="286"/>
      <c r="CC230" s="286"/>
      <c r="CD230" s="286"/>
      <c r="CE230" s="286"/>
      <c r="CF230" s="286"/>
      <c r="CG230" s="286"/>
      <c r="CH230" s="286"/>
      <c r="CI230" s="286"/>
      <c r="CJ230" s="286"/>
      <c r="CK230" s="286"/>
      <c r="CL230" s="286"/>
      <c r="CM230" s="286"/>
      <c r="CN230" s="286"/>
      <c r="CO230" s="286"/>
      <c r="CP230" s="286"/>
      <c r="CQ230" s="286"/>
      <c r="CR230" s="286"/>
      <c r="CS230" s="286"/>
      <c r="CT230" s="286"/>
      <c r="CU230" s="286"/>
      <c r="CV230" s="286"/>
      <c r="CW230" s="286"/>
      <c r="CX230" s="286"/>
      <c r="CY230" s="286"/>
      <c r="CZ230" s="286"/>
      <c r="DA230" s="286"/>
      <c r="DB230" s="286"/>
      <c r="DC230" s="286"/>
      <c r="DD230" s="286"/>
    </row>
    <row r="231" spans="1:108" s="283" customFormat="1" ht="21.95" customHeight="1" x14ac:dyDescent="0.25">
      <c r="A231" s="386"/>
      <c r="B231" s="397"/>
      <c r="C231" s="414"/>
      <c r="D231" s="422"/>
      <c r="E231" s="7">
        <v>232</v>
      </c>
      <c r="F231" s="311" t="s">
        <v>20</v>
      </c>
      <c r="G231" s="297">
        <v>0</v>
      </c>
      <c r="H231" s="297">
        <v>0</v>
      </c>
      <c r="I231" s="297">
        <v>0</v>
      </c>
      <c r="J231" s="297">
        <v>0</v>
      </c>
      <c r="K231" s="297">
        <v>0</v>
      </c>
      <c r="L231" s="297">
        <v>0</v>
      </c>
      <c r="M231" s="297">
        <v>0</v>
      </c>
      <c r="N231" s="297">
        <v>0</v>
      </c>
      <c r="O231" s="297">
        <v>0</v>
      </c>
      <c r="P231" s="297">
        <v>0</v>
      </c>
      <c r="Q231" s="297">
        <v>0</v>
      </c>
      <c r="R231" s="297">
        <v>0</v>
      </c>
      <c r="S231" s="258">
        <f t="shared" si="13"/>
        <v>0</v>
      </c>
      <c r="T231" s="259">
        <f t="shared" si="14"/>
        <v>0</v>
      </c>
      <c r="U231" s="369">
        <f t="shared" si="12"/>
        <v>0</v>
      </c>
      <c r="V231" s="284"/>
      <c r="W231" s="285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6"/>
      <c r="AQ231" s="286"/>
      <c r="AR231" s="286"/>
      <c r="AS231" s="286"/>
      <c r="AT231" s="286"/>
      <c r="AU231" s="286"/>
      <c r="AV231" s="286"/>
      <c r="AW231" s="286"/>
      <c r="AX231" s="286"/>
      <c r="AY231" s="286"/>
      <c r="AZ231" s="286"/>
      <c r="BA231" s="286"/>
      <c r="BB231" s="286"/>
      <c r="BC231" s="286"/>
      <c r="BD231" s="286"/>
      <c r="BE231" s="286"/>
      <c r="BF231" s="286"/>
      <c r="BG231" s="286"/>
      <c r="BH231" s="286"/>
      <c r="BI231" s="286"/>
      <c r="BJ231" s="286"/>
      <c r="BK231" s="286"/>
      <c r="BL231" s="286"/>
      <c r="BM231" s="286"/>
      <c r="BN231" s="286"/>
      <c r="BO231" s="286"/>
      <c r="BP231" s="286"/>
      <c r="BQ231" s="286"/>
      <c r="BR231" s="286"/>
      <c r="BS231" s="286"/>
      <c r="BT231" s="286"/>
      <c r="BU231" s="286"/>
      <c r="BV231" s="286"/>
      <c r="BW231" s="286"/>
      <c r="BX231" s="286"/>
      <c r="BY231" s="286"/>
      <c r="BZ231" s="286"/>
      <c r="CA231" s="286"/>
      <c r="CB231" s="286"/>
      <c r="CC231" s="286"/>
      <c r="CD231" s="286"/>
      <c r="CE231" s="286"/>
      <c r="CF231" s="286"/>
      <c r="CG231" s="286"/>
      <c r="CH231" s="286"/>
      <c r="CI231" s="286"/>
      <c r="CJ231" s="286"/>
      <c r="CK231" s="286"/>
      <c r="CL231" s="286"/>
      <c r="CM231" s="286"/>
      <c r="CN231" s="286"/>
      <c r="CO231" s="286"/>
      <c r="CP231" s="286"/>
      <c r="CQ231" s="286"/>
      <c r="CR231" s="286"/>
      <c r="CS231" s="286"/>
      <c r="CT231" s="286"/>
      <c r="CU231" s="286"/>
      <c r="CV231" s="286"/>
      <c r="CW231" s="286"/>
      <c r="CX231" s="286"/>
      <c r="CY231" s="286"/>
      <c r="CZ231" s="286"/>
      <c r="DA231" s="286"/>
      <c r="DB231" s="286"/>
      <c r="DC231" s="286"/>
      <c r="DD231" s="286"/>
    </row>
    <row r="232" spans="1:108" s="283" customFormat="1" ht="21.95" customHeight="1" x14ac:dyDescent="0.25">
      <c r="A232" s="385">
        <v>185</v>
      </c>
      <c r="B232" s="387"/>
      <c r="C232" s="379">
        <v>2082221</v>
      </c>
      <c r="D232" s="382" t="s">
        <v>337</v>
      </c>
      <c r="E232" s="7">
        <v>112</v>
      </c>
      <c r="F232" s="311" t="s">
        <v>325</v>
      </c>
      <c r="G232" s="296">
        <v>7394856</v>
      </c>
      <c r="H232" s="296">
        <v>7394856</v>
      </c>
      <c r="I232" s="296">
        <v>7394856</v>
      </c>
      <c r="J232" s="296">
        <v>7394856</v>
      </c>
      <c r="K232" s="296">
        <v>7394856</v>
      </c>
      <c r="L232" s="296">
        <v>7394856</v>
      </c>
      <c r="M232" s="296">
        <v>7394856</v>
      </c>
      <c r="N232" s="296">
        <v>7394856</v>
      </c>
      <c r="O232" s="296">
        <v>7394856</v>
      </c>
      <c r="P232" s="296">
        <v>7394856</v>
      </c>
      <c r="Q232" s="296">
        <v>7394856</v>
      </c>
      <c r="R232" s="296">
        <v>7394856</v>
      </c>
      <c r="S232" s="258">
        <f t="shared" ref="S232:S258" si="15">SUM(G232:R232)</f>
        <v>88738272</v>
      </c>
      <c r="T232" s="259">
        <f t="shared" ref="T232:T234" si="16">S232/12</f>
        <v>7394856</v>
      </c>
      <c r="U232" s="369">
        <f t="shared" ref="U232:U258" si="17">SUM(S232:T232)</f>
        <v>96133128</v>
      </c>
      <c r="V232" s="284"/>
      <c r="W232" s="285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  <c r="AM232" s="286"/>
      <c r="AN232" s="286"/>
      <c r="AO232" s="286"/>
      <c r="AP232" s="286"/>
      <c r="AQ232" s="286"/>
      <c r="AR232" s="286"/>
      <c r="AS232" s="286"/>
      <c r="AT232" s="286"/>
      <c r="AU232" s="286"/>
      <c r="AV232" s="286"/>
      <c r="AW232" s="286"/>
      <c r="AX232" s="286"/>
      <c r="AY232" s="286"/>
      <c r="AZ232" s="286"/>
      <c r="BA232" s="286"/>
      <c r="BB232" s="286"/>
      <c r="BC232" s="286"/>
      <c r="BD232" s="286"/>
      <c r="BE232" s="286"/>
      <c r="BF232" s="286"/>
      <c r="BG232" s="286"/>
      <c r="BH232" s="286"/>
      <c r="BI232" s="286"/>
      <c r="BJ232" s="286"/>
      <c r="BK232" s="286"/>
      <c r="BL232" s="286"/>
      <c r="BM232" s="286"/>
      <c r="BN232" s="286"/>
      <c r="BO232" s="286"/>
      <c r="BP232" s="286"/>
      <c r="BQ232" s="286"/>
      <c r="BR232" s="286"/>
      <c r="BS232" s="286"/>
      <c r="BT232" s="286"/>
      <c r="BU232" s="286"/>
      <c r="BV232" s="286"/>
      <c r="BW232" s="286"/>
      <c r="BX232" s="286"/>
      <c r="BY232" s="286"/>
      <c r="BZ232" s="286"/>
      <c r="CA232" s="286"/>
      <c r="CB232" s="286"/>
      <c r="CC232" s="286"/>
      <c r="CD232" s="286"/>
      <c r="CE232" s="286"/>
      <c r="CF232" s="286"/>
      <c r="CG232" s="286"/>
      <c r="CH232" s="286"/>
      <c r="CI232" s="286"/>
      <c r="CJ232" s="286"/>
      <c r="CK232" s="286"/>
      <c r="CL232" s="286"/>
      <c r="CM232" s="286"/>
      <c r="CN232" s="286"/>
      <c r="CO232" s="286"/>
      <c r="CP232" s="286"/>
      <c r="CQ232" s="286"/>
      <c r="CR232" s="286"/>
      <c r="CS232" s="286"/>
      <c r="CT232" s="286"/>
      <c r="CU232" s="286"/>
      <c r="CV232" s="286"/>
      <c r="CW232" s="286"/>
      <c r="CX232" s="286"/>
      <c r="CY232" s="286"/>
      <c r="CZ232" s="286"/>
      <c r="DA232" s="286"/>
      <c r="DB232" s="286"/>
      <c r="DC232" s="286"/>
      <c r="DD232" s="286"/>
    </row>
    <row r="233" spans="1:108" s="283" customFormat="1" ht="21.95" customHeight="1" x14ac:dyDescent="0.25">
      <c r="A233" s="385"/>
      <c r="B233" s="388"/>
      <c r="C233" s="380"/>
      <c r="D233" s="383"/>
      <c r="E233" s="279">
        <v>113</v>
      </c>
      <c r="F233" s="314" t="s">
        <v>19</v>
      </c>
      <c r="G233" s="297">
        <v>6605144</v>
      </c>
      <c r="H233" s="297">
        <v>6605144</v>
      </c>
      <c r="I233" s="297">
        <v>6605144</v>
      </c>
      <c r="J233" s="297">
        <v>6605144</v>
      </c>
      <c r="K233" s="297">
        <v>6605144</v>
      </c>
      <c r="L233" s="297">
        <v>6605144</v>
      </c>
      <c r="M233" s="297">
        <v>6605144</v>
      </c>
      <c r="N233" s="297">
        <v>6605144</v>
      </c>
      <c r="O233" s="297">
        <v>6605144</v>
      </c>
      <c r="P233" s="297">
        <v>6605144</v>
      </c>
      <c r="Q233" s="297">
        <v>6605144</v>
      </c>
      <c r="R233" s="297">
        <v>6605144</v>
      </c>
      <c r="S233" s="258">
        <f t="shared" si="15"/>
        <v>79261728</v>
      </c>
      <c r="T233" s="259">
        <f t="shared" si="16"/>
        <v>6605144</v>
      </c>
      <c r="U233" s="369">
        <f t="shared" si="17"/>
        <v>85866872</v>
      </c>
      <c r="V233" s="284"/>
      <c r="W233" s="285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  <c r="AI233" s="286"/>
      <c r="AJ233" s="286"/>
      <c r="AK233" s="286"/>
      <c r="AL233" s="286"/>
      <c r="AM233" s="286"/>
      <c r="AN233" s="286"/>
      <c r="AO233" s="286"/>
      <c r="AP233" s="286"/>
      <c r="AQ233" s="286"/>
      <c r="AR233" s="286"/>
      <c r="AS233" s="286"/>
      <c r="AT233" s="286"/>
      <c r="AU233" s="286"/>
      <c r="AV233" s="286"/>
      <c r="AW233" s="286"/>
      <c r="AX233" s="286"/>
      <c r="AY233" s="286"/>
      <c r="AZ233" s="286"/>
      <c r="BA233" s="286"/>
      <c r="BB233" s="286"/>
      <c r="BC233" s="286"/>
      <c r="BD233" s="286"/>
      <c r="BE233" s="286"/>
      <c r="BF233" s="286"/>
      <c r="BG233" s="286"/>
      <c r="BH233" s="286"/>
      <c r="BI233" s="286"/>
      <c r="BJ233" s="286"/>
      <c r="BK233" s="286"/>
      <c r="BL233" s="286"/>
      <c r="BM233" s="286"/>
      <c r="BN233" s="286"/>
      <c r="BO233" s="286"/>
      <c r="BP233" s="286"/>
      <c r="BQ233" s="286"/>
      <c r="BR233" s="286"/>
      <c r="BS233" s="286"/>
      <c r="BT233" s="286"/>
      <c r="BU233" s="286"/>
      <c r="BV233" s="286"/>
      <c r="BW233" s="286"/>
      <c r="BX233" s="286"/>
      <c r="BY233" s="286"/>
      <c r="BZ233" s="286"/>
      <c r="CA233" s="286"/>
      <c r="CB233" s="286"/>
      <c r="CC233" s="286"/>
      <c r="CD233" s="286"/>
      <c r="CE233" s="286"/>
      <c r="CF233" s="286"/>
      <c r="CG233" s="286"/>
      <c r="CH233" s="286"/>
      <c r="CI233" s="286"/>
      <c r="CJ233" s="286"/>
      <c r="CK233" s="286"/>
      <c r="CL233" s="286"/>
      <c r="CM233" s="286"/>
      <c r="CN233" s="286"/>
      <c r="CO233" s="286"/>
      <c r="CP233" s="286"/>
      <c r="CQ233" s="286"/>
      <c r="CR233" s="286"/>
      <c r="CS233" s="286"/>
      <c r="CT233" s="286"/>
      <c r="CU233" s="286"/>
      <c r="CV233" s="286"/>
      <c r="CW233" s="286"/>
      <c r="CX233" s="286"/>
      <c r="CY233" s="286"/>
      <c r="CZ233" s="286"/>
      <c r="DA233" s="286"/>
      <c r="DB233" s="286"/>
      <c r="DC233" s="286"/>
      <c r="DD233" s="286"/>
    </row>
    <row r="234" spans="1:108" s="298" customFormat="1" ht="21.95" customHeight="1" thickBot="1" x14ac:dyDescent="0.3">
      <c r="A234" s="386"/>
      <c r="B234" s="389"/>
      <c r="C234" s="381"/>
      <c r="D234" s="384"/>
      <c r="E234" s="270">
        <v>232</v>
      </c>
      <c r="F234" s="313" t="s">
        <v>20</v>
      </c>
      <c r="G234" s="297">
        <v>0</v>
      </c>
      <c r="H234" s="378">
        <v>0</v>
      </c>
      <c r="I234" s="378">
        <v>0</v>
      </c>
      <c r="J234" s="378">
        <v>0</v>
      </c>
      <c r="K234" s="378">
        <v>0</v>
      </c>
      <c r="L234" s="378">
        <v>0</v>
      </c>
      <c r="M234" s="378">
        <v>0</v>
      </c>
      <c r="N234" s="378">
        <v>0</v>
      </c>
      <c r="O234" s="378">
        <v>0</v>
      </c>
      <c r="P234" s="378">
        <v>0</v>
      </c>
      <c r="Q234" s="378">
        <v>0</v>
      </c>
      <c r="R234" s="297" t="s">
        <v>375</v>
      </c>
      <c r="S234" s="258">
        <f t="shared" si="15"/>
        <v>0</v>
      </c>
      <c r="T234" s="259">
        <f t="shared" si="16"/>
        <v>0</v>
      </c>
      <c r="U234" s="369">
        <f t="shared" si="17"/>
        <v>0</v>
      </c>
      <c r="V234" s="284"/>
      <c r="W234" s="285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6"/>
      <c r="AM234" s="286"/>
      <c r="AN234" s="286"/>
      <c r="AO234" s="286"/>
      <c r="AP234" s="286"/>
      <c r="AQ234" s="286"/>
      <c r="AR234" s="286"/>
      <c r="AS234" s="286"/>
      <c r="AT234" s="286"/>
      <c r="AU234" s="286"/>
      <c r="AV234" s="286"/>
      <c r="AW234" s="286"/>
      <c r="AX234" s="286"/>
      <c r="AY234" s="286"/>
      <c r="AZ234" s="286"/>
      <c r="BA234" s="286"/>
      <c r="BB234" s="286"/>
      <c r="BC234" s="286"/>
      <c r="BD234" s="286"/>
      <c r="BE234" s="286"/>
      <c r="BF234" s="286"/>
      <c r="BG234" s="286"/>
      <c r="BH234" s="286"/>
      <c r="BI234" s="286"/>
      <c r="BJ234" s="286"/>
      <c r="BK234" s="286"/>
      <c r="BL234" s="286"/>
      <c r="BM234" s="286"/>
      <c r="BN234" s="286"/>
      <c r="BO234" s="286"/>
      <c r="BP234" s="286"/>
      <c r="BQ234" s="286"/>
      <c r="BR234" s="286"/>
      <c r="BS234" s="286"/>
      <c r="BT234" s="286"/>
      <c r="BU234" s="286"/>
      <c r="BV234" s="286"/>
      <c r="BW234" s="286"/>
      <c r="BX234" s="286"/>
      <c r="BY234" s="286"/>
      <c r="BZ234" s="286"/>
      <c r="CA234" s="286"/>
      <c r="CB234" s="286"/>
      <c r="CC234" s="286"/>
      <c r="CD234" s="286"/>
      <c r="CE234" s="286"/>
      <c r="CF234" s="286"/>
      <c r="CG234" s="286"/>
      <c r="CH234" s="286"/>
      <c r="CI234" s="286"/>
      <c r="CJ234" s="286"/>
      <c r="CK234" s="286"/>
      <c r="CL234" s="286"/>
      <c r="CM234" s="286"/>
      <c r="CN234" s="286"/>
      <c r="CO234" s="286"/>
      <c r="CP234" s="286"/>
      <c r="CQ234" s="286"/>
      <c r="CR234" s="286"/>
      <c r="CS234" s="286"/>
      <c r="CT234" s="286"/>
      <c r="CU234" s="286"/>
      <c r="CV234" s="286"/>
      <c r="CW234" s="286"/>
      <c r="CX234" s="286"/>
      <c r="CY234" s="286"/>
      <c r="CZ234" s="286"/>
      <c r="DA234" s="286"/>
      <c r="DB234" s="286"/>
      <c r="DC234" s="286"/>
      <c r="DD234" s="286"/>
    </row>
    <row r="235" spans="1:108" s="283" customFormat="1" ht="21.95" customHeight="1" x14ac:dyDescent="0.2">
      <c r="A235" s="396">
        <v>186</v>
      </c>
      <c r="B235" s="387"/>
      <c r="C235" s="379">
        <v>873767</v>
      </c>
      <c r="D235" s="382" t="s">
        <v>457</v>
      </c>
      <c r="E235" s="7">
        <v>112</v>
      </c>
      <c r="F235" s="311" t="s">
        <v>325</v>
      </c>
      <c r="G235" s="297">
        <v>0</v>
      </c>
      <c r="H235" s="378">
        <v>0</v>
      </c>
      <c r="I235" s="378">
        <v>0</v>
      </c>
      <c r="J235" s="378">
        <v>0</v>
      </c>
      <c r="K235" s="378">
        <v>0</v>
      </c>
      <c r="L235" s="378">
        <v>0</v>
      </c>
      <c r="M235" s="378">
        <v>0</v>
      </c>
      <c r="N235" s="378">
        <v>0</v>
      </c>
      <c r="O235" s="378">
        <v>0</v>
      </c>
      <c r="P235" s="378">
        <v>0</v>
      </c>
      <c r="Q235" s="378">
        <v>5176396</v>
      </c>
      <c r="R235" s="296">
        <v>7394856</v>
      </c>
      <c r="S235" s="258">
        <f t="shared" si="15"/>
        <v>12571252</v>
      </c>
      <c r="T235" s="296">
        <v>7394856</v>
      </c>
      <c r="U235" s="369">
        <f t="shared" si="17"/>
        <v>19966108</v>
      </c>
      <c r="V235" s="284"/>
      <c r="W235" s="285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  <c r="AI235" s="286"/>
      <c r="AJ235" s="286"/>
      <c r="AK235" s="286"/>
      <c r="AL235" s="286"/>
      <c r="AM235" s="286"/>
      <c r="AN235" s="286"/>
      <c r="AO235" s="286"/>
      <c r="AP235" s="286"/>
      <c r="AQ235" s="286"/>
      <c r="AR235" s="286"/>
      <c r="AS235" s="286"/>
      <c r="AT235" s="286"/>
      <c r="AU235" s="286"/>
      <c r="AV235" s="286"/>
      <c r="AW235" s="286"/>
      <c r="AX235" s="286"/>
      <c r="AY235" s="286"/>
      <c r="AZ235" s="286"/>
      <c r="BA235" s="286"/>
      <c r="BB235" s="286"/>
      <c r="BC235" s="286"/>
      <c r="BD235" s="286"/>
      <c r="BE235" s="286"/>
      <c r="BF235" s="286"/>
      <c r="BG235" s="286"/>
      <c r="BH235" s="286"/>
      <c r="BI235" s="286"/>
      <c r="BJ235" s="286"/>
      <c r="BK235" s="286"/>
      <c r="BL235" s="286"/>
      <c r="BM235" s="286"/>
      <c r="BN235" s="286"/>
      <c r="BO235" s="286"/>
      <c r="BP235" s="286"/>
      <c r="BQ235" s="286"/>
      <c r="BR235" s="286"/>
      <c r="BS235" s="286"/>
      <c r="BT235" s="286"/>
      <c r="BU235" s="286"/>
      <c r="BV235" s="286"/>
      <c r="BW235" s="286"/>
      <c r="BX235" s="286"/>
      <c r="BY235" s="286"/>
      <c r="BZ235" s="286"/>
      <c r="CA235" s="286"/>
      <c r="CB235" s="286"/>
      <c r="CC235" s="286"/>
      <c r="CD235" s="286"/>
      <c r="CE235" s="286"/>
      <c r="CF235" s="286"/>
      <c r="CG235" s="286"/>
      <c r="CH235" s="286"/>
      <c r="CI235" s="286"/>
      <c r="CJ235" s="286"/>
      <c r="CK235" s="286"/>
      <c r="CL235" s="286"/>
      <c r="CM235" s="286"/>
      <c r="CN235" s="286"/>
      <c r="CO235" s="286"/>
      <c r="CP235" s="286"/>
      <c r="CQ235" s="286"/>
      <c r="CR235" s="286"/>
      <c r="CS235" s="286"/>
      <c r="CT235" s="286"/>
      <c r="CU235" s="286"/>
      <c r="CV235" s="286"/>
      <c r="CW235" s="286"/>
      <c r="CX235" s="286"/>
      <c r="CY235" s="286"/>
      <c r="CZ235" s="286"/>
      <c r="DA235" s="286"/>
      <c r="DB235" s="286"/>
      <c r="DC235" s="286"/>
      <c r="DD235" s="286"/>
    </row>
    <row r="236" spans="1:108" s="283" customFormat="1" ht="21.95" customHeight="1" x14ac:dyDescent="0.2">
      <c r="A236" s="385"/>
      <c r="B236" s="388"/>
      <c r="C236" s="380"/>
      <c r="D236" s="383"/>
      <c r="E236" s="279">
        <v>113</v>
      </c>
      <c r="F236" s="314" t="s">
        <v>19</v>
      </c>
      <c r="G236" s="297">
        <v>0</v>
      </c>
      <c r="H236" s="378">
        <v>0</v>
      </c>
      <c r="I236" s="378">
        <v>0</v>
      </c>
      <c r="J236" s="378">
        <v>0</v>
      </c>
      <c r="K236" s="378">
        <v>0</v>
      </c>
      <c r="L236" s="378">
        <v>0</v>
      </c>
      <c r="M236" s="378">
        <v>0</v>
      </c>
      <c r="N236" s="378">
        <v>0</v>
      </c>
      <c r="O236" s="378">
        <v>0</v>
      </c>
      <c r="P236" s="378">
        <v>0</v>
      </c>
      <c r="Q236" s="378">
        <v>4623604</v>
      </c>
      <c r="R236" s="297">
        <v>6605144</v>
      </c>
      <c r="S236" s="258">
        <f t="shared" si="15"/>
        <v>11228748</v>
      </c>
      <c r="T236" s="297">
        <v>6605144</v>
      </c>
      <c r="U236" s="369">
        <f t="shared" si="17"/>
        <v>17833892</v>
      </c>
      <c r="V236" s="284"/>
      <c r="W236" s="285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  <c r="AI236" s="286"/>
      <c r="AJ236" s="286"/>
      <c r="AK236" s="286"/>
      <c r="AL236" s="286"/>
      <c r="AM236" s="286"/>
      <c r="AN236" s="286"/>
      <c r="AO236" s="286"/>
      <c r="AP236" s="286"/>
      <c r="AQ236" s="286"/>
      <c r="AR236" s="286"/>
      <c r="AS236" s="286"/>
      <c r="AT236" s="286"/>
      <c r="AU236" s="286"/>
      <c r="AV236" s="286"/>
      <c r="AW236" s="286"/>
      <c r="AX236" s="286"/>
      <c r="AY236" s="286"/>
      <c r="AZ236" s="286"/>
      <c r="BA236" s="286"/>
      <c r="BB236" s="286"/>
      <c r="BC236" s="286"/>
      <c r="BD236" s="286"/>
      <c r="BE236" s="286"/>
      <c r="BF236" s="286"/>
      <c r="BG236" s="286"/>
      <c r="BH236" s="286"/>
      <c r="BI236" s="286"/>
      <c r="BJ236" s="286"/>
      <c r="BK236" s="286"/>
      <c r="BL236" s="286"/>
      <c r="BM236" s="286"/>
      <c r="BN236" s="286"/>
      <c r="BO236" s="286"/>
      <c r="BP236" s="286"/>
      <c r="BQ236" s="286"/>
      <c r="BR236" s="286"/>
      <c r="BS236" s="286"/>
      <c r="BT236" s="286"/>
      <c r="BU236" s="286"/>
      <c r="BV236" s="286"/>
      <c r="BW236" s="286"/>
      <c r="BX236" s="286"/>
      <c r="BY236" s="286"/>
      <c r="BZ236" s="286"/>
      <c r="CA236" s="286"/>
      <c r="CB236" s="286"/>
      <c r="CC236" s="286"/>
      <c r="CD236" s="286"/>
      <c r="CE236" s="286"/>
      <c r="CF236" s="286"/>
      <c r="CG236" s="286"/>
      <c r="CH236" s="286"/>
      <c r="CI236" s="286"/>
      <c r="CJ236" s="286"/>
      <c r="CK236" s="286"/>
      <c r="CL236" s="286"/>
      <c r="CM236" s="286"/>
      <c r="CN236" s="286"/>
      <c r="CO236" s="286"/>
      <c r="CP236" s="286"/>
      <c r="CQ236" s="286"/>
      <c r="CR236" s="286"/>
      <c r="CS236" s="286"/>
      <c r="CT236" s="286"/>
      <c r="CU236" s="286"/>
      <c r="CV236" s="286"/>
      <c r="CW236" s="286"/>
      <c r="CX236" s="286"/>
      <c r="CY236" s="286"/>
      <c r="CZ236" s="286"/>
      <c r="DA236" s="286"/>
      <c r="DB236" s="286"/>
      <c r="DC236" s="286"/>
      <c r="DD236" s="286"/>
    </row>
    <row r="237" spans="1:108" s="283" customFormat="1" ht="21.95" customHeight="1" thickBot="1" x14ac:dyDescent="0.25">
      <c r="A237" s="386"/>
      <c r="B237" s="389"/>
      <c r="C237" s="381"/>
      <c r="D237" s="384"/>
      <c r="E237" s="270">
        <v>232</v>
      </c>
      <c r="F237" s="313" t="s">
        <v>20</v>
      </c>
      <c r="G237" s="297">
        <v>0</v>
      </c>
      <c r="H237" s="378">
        <v>0</v>
      </c>
      <c r="I237" s="378">
        <v>0</v>
      </c>
      <c r="J237" s="378">
        <v>0</v>
      </c>
      <c r="K237" s="378">
        <v>0</v>
      </c>
      <c r="L237" s="378">
        <v>0</v>
      </c>
      <c r="M237" s="378">
        <v>0</v>
      </c>
      <c r="N237" s="378">
        <v>0</v>
      </c>
      <c r="O237" s="378">
        <v>0</v>
      </c>
      <c r="P237" s="378">
        <v>0</v>
      </c>
      <c r="Q237" s="378">
        <v>0</v>
      </c>
      <c r="R237" s="297" t="s">
        <v>375</v>
      </c>
      <c r="S237" s="258">
        <f t="shared" si="15"/>
        <v>0</v>
      </c>
      <c r="T237" s="297">
        <v>0</v>
      </c>
      <c r="U237" s="369">
        <f t="shared" si="17"/>
        <v>0</v>
      </c>
      <c r="V237" s="284"/>
      <c r="W237" s="285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  <c r="AM237" s="286"/>
      <c r="AN237" s="286"/>
      <c r="AO237" s="286"/>
      <c r="AP237" s="286"/>
      <c r="AQ237" s="286"/>
      <c r="AR237" s="286"/>
      <c r="AS237" s="286"/>
      <c r="AT237" s="286"/>
      <c r="AU237" s="286"/>
      <c r="AV237" s="286"/>
      <c r="AW237" s="286"/>
      <c r="AX237" s="286"/>
      <c r="AY237" s="286"/>
      <c r="AZ237" s="286"/>
      <c r="BA237" s="286"/>
      <c r="BB237" s="286"/>
      <c r="BC237" s="286"/>
      <c r="BD237" s="286"/>
      <c r="BE237" s="286"/>
      <c r="BF237" s="286"/>
      <c r="BG237" s="286"/>
      <c r="BH237" s="286"/>
      <c r="BI237" s="286"/>
      <c r="BJ237" s="286"/>
      <c r="BK237" s="286"/>
      <c r="BL237" s="286"/>
      <c r="BM237" s="286"/>
      <c r="BN237" s="286"/>
      <c r="BO237" s="286"/>
      <c r="BP237" s="286"/>
      <c r="BQ237" s="286"/>
      <c r="BR237" s="286"/>
      <c r="BS237" s="286"/>
      <c r="BT237" s="286"/>
      <c r="BU237" s="286"/>
      <c r="BV237" s="286"/>
      <c r="BW237" s="286"/>
      <c r="BX237" s="286"/>
      <c r="BY237" s="286"/>
      <c r="BZ237" s="286"/>
      <c r="CA237" s="286"/>
      <c r="CB237" s="286"/>
      <c r="CC237" s="286"/>
      <c r="CD237" s="286"/>
      <c r="CE237" s="286"/>
      <c r="CF237" s="286"/>
      <c r="CG237" s="286"/>
      <c r="CH237" s="286"/>
      <c r="CI237" s="286"/>
      <c r="CJ237" s="286"/>
      <c r="CK237" s="286"/>
      <c r="CL237" s="286"/>
      <c r="CM237" s="286"/>
      <c r="CN237" s="286"/>
      <c r="CO237" s="286"/>
      <c r="CP237" s="286"/>
      <c r="CQ237" s="286"/>
      <c r="CR237" s="286"/>
      <c r="CS237" s="286"/>
      <c r="CT237" s="286"/>
      <c r="CU237" s="286"/>
      <c r="CV237" s="286"/>
      <c r="CW237" s="286"/>
      <c r="CX237" s="286"/>
      <c r="CY237" s="286"/>
      <c r="CZ237" s="286"/>
      <c r="DA237" s="286"/>
      <c r="DB237" s="286"/>
      <c r="DC237" s="286"/>
      <c r="DD237" s="286"/>
    </row>
    <row r="238" spans="1:108" s="283" customFormat="1" ht="21.95" customHeight="1" x14ac:dyDescent="0.2">
      <c r="A238" s="385">
        <v>187</v>
      </c>
      <c r="B238" s="387"/>
      <c r="C238" s="379">
        <v>3624514</v>
      </c>
      <c r="D238" s="382" t="s">
        <v>458</v>
      </c>
      <c r="E238" s="7">
        <v>112</v>
      </c>
      <c r="F238" s="311" t="s">
        <v>325</v>
      </c>
      <c r="G238" s="297">
        <v>0</v>
      </c>
      <c r="H238" s="378">
        <v>0</v>
      </c>
      <c r="I238" s="378">
        <v>0</v>
      </c>
      <c r="J238" s="378">
        <v>0</v>
      </c>
      <c r="K238" s="378">
        <v>0</v>
      </c>
      <c r="L238" s="378">
        <v>0</v>
      </c>
      <c r="M238" s="378">
        <v>0</v>
      </c>
      <c r="N238" s="378">
        <v>0</v>
      </c>
      <c r="O238" s="378">
        <v>0</v>
      </c>
      <c r="P238" s="378">
        <v>0</v>
      </c>
      <c r="Q238" s="378">
        <v>5176396</v>
      </c>
      <c r="R238" s="296">
        <v>7394856</v>
      </c>
      <c r="S238" s="258">
        <f t="shared" si="15"/>
        <v>12571252</v>
      </c>
      <c r="T238" s="296">
        <v>7394856</v>
      </c>
      <c r="U238" s="369">
        <f t="shared" si="17"/>
        <v>19966108</v>
      </c>
      <c r="V238" s="284"/>
      <c r="W238" s="285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  <c r="AI238" s="286"/>
      <c r="AJ238" s="286"/>
      <c r="AK238" s="286"/>
      <c r="AL238" s="286"/>
      <c r="AM238" s="286"/>
      <c r="AN238" s="286"/>
      <c r="AO238" s="286"/>
      <c r="AP238" s="286"/>
      <c r="AQ238" s="286"/>
      <c r="AR238" s="286"/>
      <c r="AS238" s="286"/>
      <c r="AT238" s="286"/>
      <c r="AU238" s="286"/>
      <c r="AV238" s="286"/>
      <c r="AW238" s="286"/>
      <c r="AX238" s="286"/>
      <c r="AY238" s="286"/>
      <c r="AZ238" s="286"/>
      <c r="BA238" s="286"/>
      <c r="BB238" s="286"/>
      <c r="BC238" s="286"/>
      <c r="BD238" s="286"/>
      <c r="BE238" s="286"/>
      <c r="BF238" s="286"/>
      <c r="BG238" s="286"/>
      <c r="BH238" s="286"/>
      <c r="BI238" s="286"/>
      <c r="BJ238" s="286"/>
      <c r="BK238" s="286"/>
      <c r="BL238" s="286"/>
      <c r="BM238" s="286"/>
      <c r="BN238" s="286"/>
      <c r="BO238" s="286"/>
      <c r="BP238" s="286"/>
      <c r="BQ238" s="286"/>
      <c r="BR238" s="286"/>
      <c r="BS238" s="286"/>
      <c r="BT238" s="286"/>
      <c r="BU238" s="286"/>
      <c r="BV238" s="286"/>
      <c r="BW238" s="286"/>
      <c r="BX238" s="286"/>
      <c r="BY238" s="286"/>
      <c r="BZ238" s="286"/>
      <c r="CA238" s="286"/>
      <c r="CB238" s="286"/>
      <c r="CC238" s="286"/>
      <c r="CD238" s="286"/>
      <c r="CE238" s="286"/>
      <c r="CF238" s="286"/>
      <c r="CG238" s="286"/>
      <c r="CH238" s="286"/>
      <c r="CI238" s="286"/>
      <c r="CJ238" s="286"/>
      <c r="CK238" s="286"/>
      <c r="CL238" s="286"/>
      <c r="CM238" s="286"/>
      <c r="CN238" s="286"/>
      <c r="CO238" s="286"/>
      <c r="CP238" s="286"/>
      <c r="CQ238" s="286"/>
      <c r="CR238" s="286"/>
      <c r="CS238" s="286"/>
      <c r="CT238" s="286"/>
      <c r="CU238" s="286"/>
      <c r="CV238" s="286"/>
      <c r="CW238" s="286"/>
      <c r="CX238" s="286"/>
      <c r="CY238" s="286"/>
      <c r="CZ238" s="286"/>
      <c r="DA238" s="286"/>
      <c r="DB238" s="286"/>
      <c r="DC238" s="286"/>
      <c r="DD238" s="286"/>
    </row>
    <row r="239" spans="1:108" s="283" customFormat="1" ht="21.95" customHeight="1" x14ac:dyDescent="0.2">
      <c r="A239" s="385"/>
      <c r="B239" s="388"/>
      <c r="C239" s="380"/>
      <c r="D239" s="383"/>
      <c r="E239" s="279">
        <v>113</v>
      </c>
      <c r="F239" s="314" t="s">
        <v>19</v>
      </c>
      <c r="G239" s="297">
        <v>0</v>
      </c>
      <c r="H239" s="378">
        <v>0</v>
      </c>
      <c r="I239" s="378">
        <v>0</v>
      </c>
      <c r="J239" s="378">
        <v>0</v>
      </c>
      <c r="K239" s="378">
        <v>0</v>
      </c>
      <c r="L239" s="378">
        <v>0</v>
      </c>
      <c r="M239" s="378">
        <v>0</v>
      </c>
      <c r="N239" s="378">
        <v>0</v>
      </c>
      <c r="O239" s="378">
        <v>0</v>
      </c>
      <c r="P239" s="378">
        <v>0</v>
      </c>
      <c r="Q239" s="378">
        <v>4623604</v>
      </c>
      <c r="R239" s="297">
        <v>6605144</v>
      </c>
      <c r="S239" s="258">
        <f t="shared" si="15"/>
        <v>11228748</v>
      </c>
      <c r="T239" s="297">
        <v>6605144</v>
      </c>
      <c r="U239" s="369">
        <f t="shared" si="17"/>
        <v>17833892</v>
      </c>
      <c r="V239" s="284"/>
      <c r="W239" s="285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  <c r="AI239" s="286"/>
      <c r="AJ239" s="286"/>
      <c r="AK239" s="286"/>
      <c r="AL239" s="286"/>
      <c r="AM239" s="286"/>
      <c r="AN239" s="286"/>
      <c r="AO239" s="286"/>
      <c r="AP239" s="286"/>
      <c r="AQ239" s="286"/>
      <c r="AR239" s="286"/>
      <c r="AS239" s="286"/>
      <c r="AT239" s="286"/>
      <c r="AU239" s="286"/>
      <c r="AV239" s="286"/>
      <c r="AW239" s="286"/>
      <c r="AX239" s="286"/>
      <c r="AY239" s="286"/>
      <c r="AZ239" s="286"/>
      <c r="BA239" s="286"/>
      <c r="BB239" s="286"/>
      <c r="BC239" s="286"/>
      <c r="BD239" s="286"/>
      <c r="BE239" s="286"/>
      <c r="BF239" s="286"/>
      <c r="BG239" s="286"/>
      <c r="BH239" s="286"/>
      <c r="BI239" s="286"/>
      <c r="BJ239" s="286"/>
      <c r="BK239" s="286"/>
      <c r="BL239" s="286"/>
      <c r="BM239" s="286"/>
      <c r="BN239" s="286"/>
      <c r="BO239" s="286"/>
      <c r="BP239" s="286"/>
      <c r="BQ239" s="286"/>
      <c r="BR239" s="286"/>
      <c r="BS239" s="286"/>
      <c r="BT239" s="286"/>
      <c r="BU239" s="286"/>
      <c r="BV239" s="286"/>
      <c r="BW239" s="286"/>
      <c r="BX239" s="286"/>
      <c r="BY239" s="286"/>
      <c r="BZ239" s="286"/>
      <c r="CA239" s="286"/>
      <c r="CB239" s="286"/>
      <c r="CC239" s="286"/>
      <c r="CD239" s="286"/>
      <c r="CE239" s="286"/>
      <c r="CF239" s="286"/>
      <c r="CG239" s="286"/>
      <c r="CH239" s="286"/>
      <c r="CI239" s="286"/>
      <c r="CJ239" s="286"/>
      <c r="CK239" s="286"/>
      <c r="CL239" s="286"/>
      <c r="CM239" s="286"/>
      <c r="CN239" s="286"/>
      <c r="CO239" s="286"/>
      <c r="CP239" s="286"/>
      <c r="CQ239" s="286"/>
      <c r="CR239" s="286"/>
      <c r="CS239" s="286"/>
      <c r="CT239" s="286"/>
      <c r="CU239" s="286"/>
      <c r="CV239" s="286"/>
      <c r="CW239" s="286"/>
      <c r="CX239" s="286"/>
      <c r="CY239" s="286"/>
      <c r="CZ239" s="286"/>
      <c r="DA239" s="286"/>
      <c r="DB239" s="286"/>
      <c r="DC239" s="286"/>
      <c r="DD239" s="286"/>
    </row>
    <row r="240" spans="1:108" s="283" customFormat="1" ht="21.95" customHeight="1" thickBot="1" x14ac:dyDescent="0.25">
      <c r="A240" s="386"/>
      <c r="B240" s="389"/>
      <c r="C240" s="381"/>
      <c r="D240" s="384"/>
      <c r="E240" s="270">
        <v>232</v>
      </c>
      <c r="F240" s="313" t="s">
        <v>20</v>
      </c>
      <c r="G240" s="297">
        <v>0</v>
      </c>
      <c r="H240" s="378">
        <v>0</v>
      </c>
      <c r="I240" s="378">
        <v>0</v>
      </c>
      <c r="J240" s="378">
        <v>0</v>
      </c>
      <c r="K240" s="378">
        <v>0</v>
      </c>
      <c r="L240" s="378">
        <v>0</v>
      </c>
      <c r="M240" s="378">
        <v>0</v>
      </c>
      <c r="N240" s="378">
        <v>0</v>
      </c>
      <c r="O240" s="378">
        <v>0</v>
      </c>
      <c r="P240" s="378">
        <v>0</v>
      </c>
      <c r="Q240" s="378">
        <v>0</v>
      </c>
      <c r="R240" s="297" t="s">
        <v>375</v>
      </c>
      <c r="S240" s="258">
        <f t="shared" si="15"/>
        <v>0</v>
      </c>
      <c r="T240" s="297">
        <v>0</v>
      </c>
      <c r="U240" s="369">
        <f t="shared" si="17"/>
        <v>0</v>
      </c>
      <c r="V240" s="284"/>
      <c r="W240" s="285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  <c r="AM240" s="286"/>
      <c r="AN240" s="286"/>
      <c r="AO240" s="286"/>
      <c r="AP240" s="286"/>
      <c r="AQ240" s="286"/>
      <c r="AR240" s="286"/>
      <c r="AS240" s="286"/>
      <c r="AT240" s="286"/>
      <c r="AU240" s="286"/>
      <c r="AV240" s="286"/>
      <c r="AW240" s="286"/>
      <c r="AX240" s="286"/>
      <c r="AY240" s="286"/>
      <c r="AZ240" s="286"/>
      <c r="BA240" s="286"/>
      <c r="BB240" s="286"/>
      <c r="BC240" s="286"/>
      <c r="BD240" s="286"/>
      <c r="BE240" s="286"/>
      <c r="BF240" s="286"/>
      <c r="BG240" s="286"/>
      <c r="BH240" s="286"/>
      <c r="BI240" s="286"/>
      <c r="BJ240" s="286"/>
      <c r="BK240" s="286"/>
      <c r="BL240" s="286"/>
      <c r="BM240" s="286"/>
      <c r="BN240" s="286"/>
      <c r="BO240" s="286"/>
      <c r="BP240" s="286"/>
      <c r="BQ240" s="286"/>
      <c r="BR240" s="286"/>
      <c r="BS240" s="286"/>
      <c r="BT240" s="286"/>
      <c r="BU240" s="286"/>
      <c r="BV240" s="286"/>
      <c r="BW240" s="286"/>
      <c r="BX240" s="286"/>
      <c r="BY240" s="286"/>
      <c r="BZ240" s="286"/>
      <c r="CA240" s="286"/>
      <c r="CB240" s="286"/>
      <c r="CC240" s="286"/>
      <c r="CD240" s="286"/>
      <c r="CE240" s="286"/>
      <c r="CF240" s="286"/>
      <c r="CG240" s="286"/>
      <c r="CH240" s="286"/>
      <c r="CI240" s="286"/>
      <c r="CJ240" s="286"/>
      <c r="CK240" s="286"/>
      <c r="CL240" s="286"/>
      <c r="CM240" s="286"/>
      <c r="CN240" s="286"/>
      <c r="CO240" s="286"/>
      <c r="CP240" s="286"/>
      <c r="CQ240" s="286"/>
      <c r="CR240" s="286"/>
      <c r="CS240" s="286"/>
      <c r="CT240" s="286"/>
      <c r="CU240" s="286"/>
      <c r="CV240" s="286"/>
      <c r="CW240" s="286"/>
      <c r="CX240" s="286"/>
      <c r="CY240" s="286"/>
      <c r="CZ240" s="286"/>
      <c r="DA240" s="286"/>
      <c r="DB240" s="286"/>
      <c r="DC240" s="286"/>
      <c r="DD240" s="286"/>
    </row>
    <row r="241" spans="1:108" s="283" customFormat="1" ht="21.95" customHeight="1" x14ac:dyDescent="0.2">
      <c r="A241" s="385">
        <v>188</v>
      </c>
      <c r="B241" s="387"/>
      <c r="C241" s="379">
        <v>769727</v>
      </c>
      <c r="D241" s="382" t="s">
        <v>459</v>
      </c>
      <c r="E241" s="7">
        <v>112</v>
      </c>
      <c r="F241" s="311" t="s">
        <v>325</v>
      </c>
      <c r="G241" s="297">
        <v>0</v>
      </c>
      <c r="H241" s="378">
        <v>0</v>
      </c>
      <c r="I241" s="378">
        <v>0</v>
      </c>
      <c r="J241" s="378">
        <v>0</v>
      </c>
      <c r="K241" s="378">
        <v>0</v>
      </c>
      <c r="L241" s="378">
        <v>0</v>
      </c>
      <c r="M241" s="378">
        <v>0</v>
      </c>
      <c r="N241" s="378">
        <v>0</v>
      </c>
      <c r="O241" s="378">
        <v>0</v>
      </c>
      <c r="P241" s="378">
        <v>0</v>
      </c>
      <c r="Q241" s="378">
        <v>5176396</v>
      </c>
      <c r="R241" s="296">
        <v>7394856</v>
      </c>
      <c r="S241" s="258">
        <f t="shared" si="15"/>
        <v>12571252</v>
      </c>
      <c r="T241" s="296">
        <v>7394856</v>
      </c>
      <c r="U241" s="369">
        <f t="shared" si="17"/>
        <v>19966108</v>
      </c>
      <c r="V241" s="284"/>
      <c r="W241" s="285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  <c r="AI241" s="286"/>
      <c r="AJ241" s="286"/>
      <c r="AK241" s="286"/>
      <c r="AL241" s="286"/>
      <c r="AM241" s="286"/>
      <c r="AN241" s="286"/>
      <c r="AO241" s="286"/>
      <c r="AP241" s="286"/>
      <c r="AQ241" s="286"/>
      <c r="AR241" s="286"/>
      <c r="AS241" s="286"/>
      <c r="AT241" s="286"/>
      <c r="AU241" s="286"/>
      <c r="AV241" s="286"/>
      <c r="AW241" s="286"/>
      <c r="AX241" s="286"/>
      <c r="AY241" s="286"/>
      <c r="AZ241" s="286"/>
      <c r="BA241" s="286"/>
      <c r="BB241" s="286"/>
      <c r="BC241" s="286"/>
      <c r="BD241" s="286"/>
      <c r="BE241" s="286"/>
      <c r="BF241" s="286"/>
      <c r="BG241" s="286"/>
      <c r="BH241" s="286"/>
      <c r="BI241" s="286"/>
      <c r="BJ241" s="286"/>
      <c r="BK241" s="286"/>
      <c r="BL241" s="286"/>
      <c r="BM241" s="286"/>
      <c r="BN241" s="286"/>
      <c r="BO241" s="286"/>
      <c r="BP241" s="286"/>
      <c r="BQ241" s="286"/>
      <c r="BR241" s="286"/>
      <c r="BS241" s="286"/>
      <c r="BT241" s="286"/>
      <c r="BU241" s="286"/>
      <c r="BV241" s="286"/>
      <c r="BW241" s="286"/>
      <c r="BX241" s="286"/>
      <c r="BY241" s="286"/>
      <c r="BZ241" s="286"/>
      <c r="CA241" s="286"/>
      <c r="CB241" s="286"/>
      <c r="CC241" s="286"/>
      <c r="CD241" s="286"/>
      <c r="CE241" s="286"/>
      <c r="CF241" s="286"/>
      <c r="CG241" s="286"/>
      <c r="CH241" s="286"/>
      <c r="CI241" s="286"/>
      <c r="CJ241" s="286"/>
      <c r="CK241" s="286"/>
      <c r="CL241" s="286"/>
      <c r="CM241" s="286"/>
      <c r="CN241" s="286"/>
      <c r="CO241" s="286"/>
      <c r="CP241" s="286"/>
      <c r="CQ241" s="286"/>
      <c r="CR241" s="286"/>
      <c r="CS241" s="286"/>
      <c r="CT241" s="286"/>
      <c r="CU241" s="286"/>
      <c r="CV241" s="286"/>
      <c r="CW241" s="286"/>
      <c r="CX241" s="286"/>
      <c r="CY241" s="286"/>
      <c r="CZ241" s="286"/>
      <c r="DA241" s="286"/>
      <c r="DB241" s="286"/>
      <c r="DC241" s="286"/>
      <c r="DD241" s="286"/>
    </row>
    <row r="242" spans="1:108" s="283" customFormat="1" ht="21.95" customHeight="1" x14ac:dyDescent="0.2">
      <c r="A242" s="385"/>
      <c r="B242" s="388"/>
      <c r="C242" s="380"/>
      <c r="D242" s="383"/>
      <c r="E242" s="279">
        <v>113</v>
      </c>
      <c r="F242" s="314" t="s">
        <v>19</v>
      </c>
      <c r="G242" s="297">
        <v>0</v>
      </c>
      <c r="H242" s="378">
        <v>0</v>
      </c>
      <c r="I242" s="378">
        <v>0</v>
      </c>
      <c r="J242" s="378">
        <v>0</v>
      </c>
      <c r="K242" s="378">
        <v>0</v>
      </c>
      <c r="L242" s="378">
        <v>0</v>
      </c>
      <c r="M242" s="378">
        <v>0</v>
      </c>
      <c r="N242" s="378">
        <v>0</v>
      </c>
      <c r="O242" s="378">
        <v>0</v>
      </c>
      <c r="P242" s="378">
        <v>0</v>
      </c>
      <c r="Q242" s="378">
        <v>4623604</v>
      </c>
      <c r="R242" s="297">
        <v>6605144</v>
      </c>
      <c r="S242" s="258">
        <f t="shared" si="15"/>
        <v>11228748</v>
      </c>
      <c r="T242" s="297">
        <v>6605144</v>
      </c>
      <c r="U242" s="369">
        <f t="shared" si="17"/>
        <v>17833892</v>
      </c>
      <c r="V242" s="284"/>
      <c r="W242" s="285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  <c r="AH242" s="286"/>
      <c r="AI242" s="286"/>
      <c r="AJ242" s="286"/>
      <c r="AK242" s="286"/>
      <c r="AL242" s="286"/>
      <c r="AM242" s="286"/>
      <c r="AN242" s="286"/>
      <c r="AO242" s="286"/>
      <c r="AP242" s="286"/>
      <c r="AQ242" s="286"/>
      <c r="AR242" s="286"/>
      <c r="AS242" s="286"/>
      <c r="AT242" s="286"/>
      <c r="AU242" s="286"/>
      <c r="AV242" s="286"/>
      <c r="AW242" s="286"/>
      <c r="AX242" s="286"/>
      <c r="AY242" s="286"/>
      <c r="AZ242" s="286"/>
      <c r="BA242" s="286"/>
      <c r="BB242" s="286"/>
      <c r="BC242" s="286"/>
      <c r="BD242" s="286"/>
      <c r="BE242" s="286"/>
      <c r="BF242" s="286"/>
      <c r="BG242" s="286"/>
      <c r="BH242" s="286"/>
      <c r="BI242" s="286"/>
      <c r="BJ242" s="286"/>
      <c r="BK242" s="286"/>
      <c r="BL242" s="286"/>
      <c r="BM242" s="286"/>
      <c r="BN242" s="286"/>
      <c r="BO242" s="286"/>
      <c r="BP242" s="286"/>
      <c r="BQ242" s="286"/>
      <c r="BR242" s="286"/>
      <c r="BS242" s="286"/>
      <c r="BT242" s="286"/>
      <c r="BU242" s="286"/>
      <c r="BV242" s="286"/>
      <c r="BW242" s="286"/>
      <c r="BX242" s="286"/>
      <c r="BY242" s="286"/>
      <c r="BZ242" s="286"/>
      <c r="CA242" s="286"/>
      <c r="CB242" s="286"/>
      <c r="CC242" s="286"/>
      <c r="CD242" s="286"/>
      <c r="CE242" s="286"/>
      <c r="CF242" s="286"/>
      <c r="CG242" s="286"/>
      <c r="CH242" s="286"/>
      <c r="CI242" s="286"/>
      <c r="CJ242" s="286"/>
      <c r="CK242" s="286"/>
      <c r="CL242" s="286"/>
      <c r="CM242" s="286"/>
      <c r="CN242" s="286"/>
      <c r="CO242" s="286"/>
      <c r="CP242" s="286"/>
      <c r="CQ242" s="286"/>
      <c r="CR242" s="286"/>
      <c r="CS242" s="286"/>
      <c r="CT242" s="286"/>
      <c r="CU242" s="286"/>
      <c r="CV242" s="286"/>
      <c r="CW242" s="286"/>
      <c r="CX242" s="286"/>
      <c r="CY242" s="286"/>
      <c r="CZ242" s="286"/>
      <c r="DA242" s="286"/>
      <c r="DB242" s="286"/>
      <c r="DC242" s="286"/>
      <c r="DD242" s="286"/>
    </row>
    <row r="243" spans="1:108" s="283" customFormat="1" ht="21.95" customHeight="1" thickBot="1" x14ac:dyDescent="0.25">
      <c r="A243" s="386"/>
      <c r="B243" s="389"/>
      <c r="C243" s="381"/>
      <c r="D243" s="384"/>
      <c r="E243" s="270">
        <v>232</v>
      </c>
      <c r="F243" s="313" t="s">
        <v>20</v>
      </c>
      <c r="G243" s="297">
        <v>0</v>
      </c>
      <c r="H243" s="378">
        <v>0</v>
      </c>
      <c r="I243" s="378">
        <v>0</v>
      </c>
      <c r="J243" s="378">
        <v>0</v>
      </c>
      <c r="K243" s="378">
        <v>0</v>
      </c>
      <c r="L243" s="378">
        <v>0</v>
      </c>
      <c r="M243" s="378">
        <v>0</v>
      </c>
      <c r="N243" s="378">
        <v>0</v>
      </c>
      <c r="O243" s="378">
        <v>0</v>
      </c>
      <c r="P243" s="378">
        <v>0</v>
      </c>
      <c r="Q243" s="378">
        <v>0</v>
      </c>
      <c r="R243" s="297" t="s">
        <v>375</v>
      </c>
      <c r="S243" s="258">
        <f t="shared" si="15"/>
        <v>0</v>
      </c>
      <c r="T243" s="297">
        <v>0</v>
      </c>
      <c r="U243" s="369">
        <f t="shared" si="17"/>
        <v>0</v>
      </c>
      <c r="V243" s="284"/>
      <c r="W243" s="285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86"/>
      <c r="AK243" s="286"/>
      <c r="AL243" s="286"/>
      <c r="AM243" s="286"/>
      <c r="AN243" s="286"/>
      <c r="AO243" s="286"/>
      <c r="AP243" s="286"/>
      <c r="AQ243" s="286"/>
      <c r="AR243" s="286"/>
      <c r="AS243" s="286"/>
      <c r="AT243" s="286"/>
      <c r="AU243" s="286"/>
      <c r="AV243" s="286"/>
      <c r="AW243" s="286"/>
      <c r="AX243" s="286"/>
      <c r="AY243" s="286"/>
      <c r="AZ243" s="286"/>
      <c r="BA243" s="286"/>
      <c r="BB243" s="286"/>
      <c r="BC243" s="286"/>
      <c r="BD243" s="286"/>
      <c r="BE243" s="286"/>
      <c r="BF243" s="286"/>
      <c r="BG243" s="286"/>
      <c r="BH243" s="286"/>
      <c r="BI243" s="286"/>
      <c r="BJ243" s="286"/>
      <c r="BK243" s="286"/>
      <c r="BL243" s="286"/>
      <c r="BM243" s="286"/>
      <c r="BN243" s="286"/>
      <c r="BO243" s="286"/>
      <c r="BP243" s="286"/>
      <c r="BQ243" s="286"/>
      <c r="BR243" s="286"/>
      <c r="BS243" s="286"/>
      <c r="BT243" s="286"/>
      <c r="BU243" s="286"/>
      <c r="BV243" s="286"/>
      <c r="BW243" s="286"/>
      <c r="BX243" s="286"/>
      <c r="BY243" s="286"/>
      <c r="BZ243" s="286"/>
      <c r="CA243" s="286"/>
      <c r="CB243" s="286"/>
      <c r="CC243" s="286"/>
      <c r="CD243" s="286"/>
      <c r="CE243" s="286"/>
      <c r="CF243" s="286"/>
      <c r="CG243" s="286"/>
      <c r="CH243" s="286"/>
      <c r="CI243" s="286"/>
      <c r="CJ243" s="286"/>
      <c r="CK243" s="286"/>
      <c r="CL243" s="286"/>
      <c r="CM243" s="286"/>
      <c r="CN243" s="286"/>
      <c r="CO243" s="286"/>
      <c r="CP243" s="286"/>
      <c r="CQ243" s="286"/>
      <c r="CR243" s="286"/>
      <c r="CS243" s="286"/>
      <c r="CT243" s="286"/>
      <c r="CU243" s="286"/>
      <c r="CV243" s="286"/>
      <c r="CW243" s="286"/>
      <c r="CX243" s="286"/>
      <c r="CY243" s="286"/>
      <c r="CZ243" s="286"/>
      <c r="DA243" s="286"/>
      <c r="DB243" s="286"/>
      <c r="DC243" s="286"/>
      <c r="DD243" s="286"/>
    </row>
    <row r="244" spans="1:108" s="283" customFormat="1" ht="21.95" customHeight="1" x14ac:dyDescent="0.2">
      <c r="A244" s="396">
        <v>189</v>
      </c>
      <c r="B244" s="387"/>
      <c r="C244" s="379">
        <v>2288811</v>
      </c>
      <c r="D244" s="382" t="s">
        <v>460</v>
      </c>
      <c r="E244" s="7">
        <v>112</v>
      </c>
      <c r="F244" s="311" t="s">
        <v>325</v>
      </c>
      <c r="G244" s="297">
        <v>0</v>
      </c>
      <c r="H244" s="378">
        <v>0</v>
      </c>
      <c r="I244" s="378">
        <v>0</v>
      </c>
      <c r="J244" s="378">
        <v>0</v>
      </c>
      <c r="K244" s="378">
        <v>0</v>
      </c>
      <c r="L244" s="378">
        <v>0</v>
      </c>
      <c r="M244" s="378">
        <v>0</v>
      </c>
      <c r="N244" s="378">
        <v>0</v>
      </c>
      <c r="O244" s="378">
        <v>0</v>
      </c>
      <c r="P244" s="378">
        <v>0</v>
      </c>
      <c r="Q244" s="378">
        <v>5176396</v>
      </c>
      <c r="R244" s="296">
        <v>7394856</v>
      </c>
      <c r="S244" s="258">
        <f t="shared" si="15"/>
        <v>12571252</v>
      </c>
      <c r="T244" s="296">
        <v>7394856</v>
      </c>
      <c r="U244" s="369">
        <f t="shared" si="17"/>
        <v>19966108</v>
      </c>
      <c r="V244" s="284"/>
      <c r="W244" s="285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6"/>
      <c r="AM244" s="286"/>
      <c r="AN244" s="286"/>
      <c r="AO244" s="286"/>
      <c r="AP244" s="286"/>
      <c r="AQ244" s="286"/>
      <c r="AR244" s="286"/>
      <c r="AS244" s="286"/>
      <c r="AT244" s="286"/>
      <c r="AU244" s="286"/>
      <c r="AV244" s="286"/>
      <c r="AW244" s="286"/>
      <c r="AX244" s="286"/>
      <c r="AY244" s="286"/>
      <c r="AZ244" s="286"/>
      <c r="BA244" s="286"/>
      <c r="BB244" s="286"/>
      <c r="BC244" s="286"/>
      <c r="BD244" s="286"/>
      <c r="BE244" s="286"/>
      <c r="BF244" s="286"/>
      <c r="BG244" s="286"/>
      <c r="BH244" s="286"/>
      <c r="BI244" s="286"/>
      <c r="BJ244" s="286"/>
      <c r="BK244" s="286"/>
      <c r="BL244" s="286"/>
      <c r="BM244" s="286"/>
      <c r="BN244" s="286"/>
      <c r="BO244" s="286"/>
      <c r="BP244" s="286"/>
      <c r="BQ244" s="286"/>
      <c r="BR244" s="286"/>
      <c r="BS244" s="286"/>
      <c r="BT244" s="286"/>
      <c r="BU244" s="286"/>
      <c r="BV244" s="286"/>
      <c r="BW244" s="286"/>
      <c r="BX244" s="286"/>
      <c r="BY244" s="286"/>
      <c r="BZ244" s="286"/>
      <c r="CA244" s="286"/>
      <c r="CB244" s="286"/>
      <c r="CC244" s="286"/>
      <c r="CD244" s="286"/>
      <c r="CE244" s="286"/>
      <c r="CF244" s="286"/>
      <c r="CG244" s="286"/>
      <c r="CH244" s="286"/>
      <c r="CI244" s="286"/>
      <c r="CJ244" s="286"/>
      <c r="CK244" s="286"/>
      <c r="CL244" s="286"/>
      <c r="CM244" s="286"/>
      <c r="CN244" s="286"/>
      <c r="CO244" s="286"/>
      <c r="CP244" s="286"/>
      <c r="CQ244" s="286"/>
      <c r="CR244" s="286"/>
      <c r="CS244" s="286"/>
      <c r="CT244" s="286"/>
      <c r="CU244" s="286"/>
      <c r="CV244" s="286"/>
      <c r="CW244" s="286"/>
      <c r="CX244" s="286"/>
      <c r="CY244" s="286"/>
      <c r="CZ244" s="286"/>
      <c r="DA244" s="286"/>
      <c r="DB244" s="286"/>
      <c r="DC244" s="286"/>
      <c r="DD244" s="286"/>
    </row>
    <row r="245" spans="1:108" s="283" customFormat="1" ht="21.95" customHeight="1" x14ac:dyDescent="0.2">
      <c r="A245" s="385"/>
      <c r="B245" s="388"/>
      <c r="C245" s="380"/>
      <c r="D245" s="383"/>
      <c r="E245" s="279">
        <v>113</v>
      </c>
      <c r="F245" s="314" t="s">
        <v>19</v>
      </c>
      <c r="G245" s="297">
        <v>0</v>
      </c>
      <c r="H245" s="378">
        <v>0</v>
      </c>
      <c r="I245" s="378">
        <v>0</v>
      </c>
      <c r="J245" s="378">
        <v>0</v>
      </c>
      <c r="K245" s="378">
        <v>0</v>
      </c>
      <c r="L245" s="378">
        <v>0</v>
      </c>
      <c r="M245" s="378">
        <v>0</v>
      </c>
      <c r="N245" s="378">
        <v>0</v>
      </c>
      <c r="O245" s="378">
        <v>0</v>
      </c>
      <c r="P245" s="378">
        <v>0</v>
      </c>
      <c r="Q245" s="378">
        <v>4623604</v>
      </c>
      <c r="R245" s="297">
        <v>6605144</v>
      </c>
      <c r="S245" s="258">
        <f t="shared" si="15"/>
        <v>11228748</v>
      </c>
      <c r="T245" s="297">
        <v>6605144</v>
      </c>
      <c r="U245" s="369">
        <f t="shared" si="17"/>
        <v>17833892</v>
      </c>
      <c r="V245" s="284"/>
      <c r="W245" s="285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6"/>
      <c r="AZ245" s="286"/>
      <c r="BA245" s="286"/>
      <c r="BB245" s="286"/>
      <c r="BC245" s="286"/>
      <c r="BD245" s="286"/>
      <c r="BE245" s="286"/>
      <c r="BF245" s="286"/>
      <c r="BG245" s="286"/>
      <c r="BH245" s="286"/>
      <c r="BI245" s="286"/>
      <c r="BJ245" s="286"/>
      <c r="BK245" s="286"/>
      <c r="BL245" s="286"/>
      <c r="BM245" s="286"/>
      <c r="BN245" s="286"/>
      <c r="BO245" s="286"/>
      <c r="BP245" s="286"/>
      <c r="BQ245" s="286"/>
      <c r="BR245" s="286"/>
      <c r="BS245" s="286"/>
      <c r="BT245" s="286"/>
      <c r="BU245" s="286"/>
      <c r="BV245" s="286"/>
      <c r="BW245" s="286"/>
      <c r="BX245" s="286"/>
      <c r="BY245" s="286"/>
      <c r="BZ245" s="286"/>
      <c r="CA245" s="286"/>
      <c r="CB245" s="286"/>
      <c r="CC245" s="286"/>
      <c r="CD245" s="286"/>
      <c r="CE245" s="286"/>
      <c r="CF245" s="286"/>
      <c r="CG245" s="286"/>
      <c r="CH245" s="286"/>
      <c r="CI245" s="286"/>
      <c r="CJ245" s="286"/>
      <c r="CK245" s="286"/>
      <c r="CL245" s="286"/>
      <c r="CM245" s="286"/>
      <c r="CN245" s="286"/>
      <c r="CO245" s="286"/>
      <c r="CP245" s="286"/>
      <c r="CQ245" s="286"/>
      <c r="CR245" s="286"/>
      <c r="CS245" s="286"/>
      <c r="CT245" s="286"/>
      <c r="CU245" s="286"/>
      <c r="CV245" s="286"/>
      <c r="CW245" s="286"/>
      <c r="CX245" s="286"/>
      <c r="CY245" s="286"/>
      <c r="CZ245" s="286"/>
      <c r="DA245" s="286"/>
      <c r="DB245" s="286"/>
      <c r="DC245" s="286"/>
      <c r="DD245" s="286"/>
    </row>
    <row r="246" spans="1:108" s="283" customFormat="1" ht="21.95" customHeight="1" thickBot="1" x14ac:dyDescent="0.25">
      <c r="A246" s="386"/>
      <c r="B246" s="389"/>
      <c r="C246" s="381"/>
      <c r="D246" s="384"/>
      <c r="E246" s="270">
        <v>232</v>
      </c>
      <c r="F246" s="313" t="s">
        <v>20</v>
      </c>
      <c r="G246" s="297">
        <v>0</v>
      </c>
      <c r="H246" s="378">
        <v>0</v>
      </c>
      <c r="I246" s="378">
        <v>0</v>
      </c>
      <c r="J246" s="378">
        <v>0</v>
      </c>
      <c r="K246" s="378">
        <v>0</v>
      </c>
      <c r="L246" s="378">
        <v>0</v>
      </c>
      <c r="M246" s="378">
        <v>0</v>
      </c>
      <c r="N246" s="378">
        <v>0</v>
      </c>
      <c r="O246" s="378">
        <v>0</v>
      </c>
      <c r="P246" s="378">
        <v>0</v>
      </c>
      <c r="Q246" s="378">
        <v>0</v>
      </c>
      <c r="R246" s="297" t="s">
        <v>375</v>
      </c>
      <c r="S246" s="258">
        <f t="shared" si="15"/>
        <v>0</v>
      </c>
      <c r="T246" s="297">
        <v>0</v>
      </c>
      <c r="U246" s="369">
        <f t="shared" si="17"/>
        <v>0</v>
      </c>
      <c r="V246" s="284"/>
      <c r="W246" s="285"/>
      <c r="X246" s="286"/>
      <c r="Y246" s="286"/>
      <c r="Z246" s="286"/>
      <c r="AA246" s="286"/>
      <c r="AB246" s="286"/>
      <c r="AC246" s="286"/>
      <c r="AD246" s="286"/>
      <c r="AE246" s="286"/>
      <c r="AF246" s="286"/>
      <c r="AG246" s="286"/>
      <c r="AH246" s="286"/>
      <c r="AI246" s="286"/>
      <c r="AJ246" s="286"/>
      <c r="AK246" s="286"/>
      <c r="AL246" s="286"/>
      <c r="AM246" s="286"/>
      <c r="AN246" s="286"/>
      <c r="AO246" s="286"/>
      <c r="AP246" s="286"/>
      <c r="AQ246" s="286"/>
      <c r="AR246" s="286"/>
      <c r="AS246" s="286"/>
      <c r="AT246" s="286"/>
      <c r="AU246" s="286"/>
      <c r="AV246" s="286"/>
      <c r="AW246" s="286"/>
      <c r="AX246" s="286"/>
      <c r="AY246" s="286"/>
      <c r="AZ246" s="286"/>
      <c r="BA246" s="286"/>
      <c r="BB246" s="286"/>
      <c r="BC246" s="286"/>
      <c r="BD246" s="286"/>
      <c r="BE246" s="286"/>
      <c r="BF246" s="286"/>
      <c r="BG246" s="286"/>
      <c r="BH246" s="286"/>
      <c r="BI246" s="286"/>
      <c r="BJ246" s="286"/>
      <c r="BK246" s="286"/>
      <c r="BL246" s="286"/>
      <c r="BM246" s="286"/>
      <c r="BN246" s="286"/>
      <c r="BO246" s="286"/>
      <c r="BP246" s="286"/>
      <c r="BQ246" s="286"/>
      <c r="BR246" s="286"/>
      <c r="BS246" s="286"/>
      <c r="BT246" s="286"/>
      <c r="BU246" s="286"/>
      <c r="BV246" s="286"/>
      <c r="BW246" s="286"/>
      <c r="BX246" s="286"/>
      <c r="BY246" s="286"/>
      <c r="BZ246" s="286"/>
      <c r="CA246" s="286"/>
      <c r="CB246" s="286"/>
      <c r="CC246" s="286"/>
      <c r="CD246" s="286"/>
      <c r="CE246" s="286"/>
      <c r="CF246" s="286"/>
      <c r="CG246" s="286"/>
      <c r="CH246" s="286"/>
      <c r="CI246" s="286"/>
      <c r="CJ246" s="286"/>
      <c r="CK246" s="286"/>
      <c r="CL246" s="286"/>
      <c r="CM246" s="286"/>
      <c r="CN246" s="286"/>
      <c r="CO246" s="286"/>
      <c r="CP246" s="286"/>
      <c r="CQ246" s="286"/>
      <c r="CR246" s="286"/>
      <c r="CS246" s="286"/>
      <c r="CT246" s="286"/>
      <c r="CU246" s="286"/>
      <c r="CV246" s="286"/>
      <c r="CW246" s="286"/>
      <c r="CX246" s="286"/>
      <c r="CY246" s="286"/>
      <c r="CZ246" s="286"/>
      <c r="DA246" s="286"/>
      <c r="DB246" s="286"/>
      <c r="DC246" s="286"/>
      <c r="DD246" s="286"/>
    </row>
    <row r="247" spans="1:108" s="283" customFormat="1" ht="21.95" customHeight="1" x14ac:dyDescent="0.2">
      <c r="A247" s="385">
        <v>190</v>
      </c>
      <c r="B247" s="387"/>
      <c r="C247" s="379">
        <v>2085300</v>
      </c>
      <c r="D247" s="382" t="s">
        <v>461</v>
      </c>
      <c r="E247" s="7">
        <v>112</v>
      </c>
      <c r="F247" s="311" t="s">
        <v>325</v>
      </c>
      <c r="G247" s="297">
        <v>0</v>
      </c>
      <c r="H247" s="378">
        <v>0</v>
      </c>
      <c r="I247" s="378">
        <v>0</v>
      </c>
      <c r="J247" s="378">
        <v>0</v>
      </c>
      <c r="K247" s="378">
        <v>0</v>
      </c>
      <c r="L247" s="378">
        <v>0</v>
      </c>
      <c r="M247" s="378">
        <v>0</v>
      </c>
      <c r="N247" s="378">
        <v>0</v>
      </c>
      <c r="O247" s="378">
        <v>0</v>
      </c>
      <c r="P247" s="378">
        <v>0</v>
      </c>
      <c r="Q247" s="378">
        <v>5176396</v>
      </c>
      <c r="R247" s="296">
        <v>7394856</v>
      </c>
      <c r="S247" s="258">
        <f t="shared" si="15"/>
        <v>12571252</v>
      </c>
      <c r="T247" s="296">
        <v>7394856</v>
      </c>
      <c r="U247" s="369">
        <f t="shared" si="17"/>
        <v>19966108</v>
      </c>
      <c r="V247" s="284"/>
      <c r="W247" s="285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  <c r="AH247" s="286"/>
      <c r="AI247" s="286"/>
      <c r="AJ247" s="286"/>
      <c r="AK247" s="286"/>
      <c r="AL247" s="286"/>
      <c r="AM247" s="286"/>
      <c r="AN247" s="286"/>
      <c r="AO247" s="286"/>
      <c r="AP247" s="286"/>
      <c r="AQ247" s="286"/>
      <c r="AR247" s="286"/>
      <c r="AS247" s="286"/>
      <c r="AT247" s="286"/>
      <c r="AU247" s="286"/>
      <c r="AV247" s="286"/>
      <c r="AW247" s="286"/>
      <c r="AX247" s="286"/>
      <c r="AY247" s="286"/>
      <c r="AZ247" s="286"/>
      <c r="BA247" s="286"/>
      <c r="BB247" s="286"/>
      <c r="BC247" s="286"/>
      <c r="BD247" s="286"/>
      <c r="BE247" s="286"/>
      <c r="BF247" s="286"/>
      <c r="BG247" s="286"/>
      <c r="BH247" s="286"/>
      <c r="BI247" s="286"/>
      <c r="BJ247" s="286"/>
      <c r="BK247" s="286"/>
      <c r="BL247" s="286"/>
      <c r="BM247" s="286"/>
      <c r="BN247" s="286"/>
      <c r="BO247" s="286"/>
      <c r="BP247" s="286"/>
      <c r="BQ247" s="286"/>
      <c r="BR247" s="286"/>
      <c r="BS247" s="286"/>
      <c r="BT247" s="286"/>
      <c r="BU247" s="286"/>
      <c r="BV247" s="286"/>
      <c r="BW247" s="286"/>
      <c r="BX247" s="286"/>
      <c r="BY247" s="286"/>
      <c r="BZ247" s="286"/>
      <c r="CA247" s="286"/>
      <c r="CB247" s="286"/>
      <c r="CC247" s="286"/>
      <c r="CD247" s="286"/>
      <c r="CE247" s="286"/>
      <c r="CF247" s="286"/>
      <c r="CG247" s="286"/>
      <c r="CH247" s="286"/>
      <c r="CI247" s="286"/>
      <c r="CJ247" s="286"/>
      <c r="CK247" s="286"/>
      <c r="CL247" s="286"/>
      <c r="CM247" s="286"/>
      <c r="CN247" s="286"/>
      <c r="CO247" s="286"/>
      <c r="CP247" s="286"/>
      <c r="CQ247" s="286"/>
      <c r="CR247" s="286"/>
      <c r="CS247" s="286"/>
      <c r="CT247" s="286"/>
      <c r="CU247" s="286"/>
      <c r="CV247" s="286"/>
      <c r="CW247" s="286"/>
      <c r="CX247" s="286"/>
      <c r="CY247" s="286"/>
      <c r="CZ247" s="286"/>
      <c r="DA247" s="286"/>
      <c r="DB247" s="286"/>
      <c r="DC247" s="286"/>
      <c r="DD247" s="286"/>
    </row>
    <row r="248" spans="1:108" s="283" customFormat="1" ht="21.95" customHeight="1" x14ac:dyDescent="0.2">
      <c r="A248" s="385"/>
      <c r="B248" s="388"/>
      <c r="C248" s="380"/>
      <c r="D248" s="383"/>
      <c r="E248" s="279">
        <v>113</v>
      </c>
      <c r="F248" s="314" t="s">
        <v>19</v>
      </c>
      <c r="G248" s="297">
        <v>0</v>
      </c>
      <c r="H248" s="378">
        <v>0</v>
      </c>
      <c r="I248" s="378">
        <v>0</v>
      </c>
      <c r="J248" s="378">
        <v>0</v>
      </c>
      <c r="K248" s="378">
        <v>0</v>
      </c>
      <c r="L248" s="378">
        <v>0</v>
      </c>
      <c r="M248" s="378">
        <v>0</v>
      </c>
      <c r="N248" s="378">
        <v>0</v>
      </c>
      <c r="O248" s="378">
        <v>0</v>
      </c>
      <c r="P248" s="378">
        <v>0</v>
      </c>
      <c r="Q248" s="378">
        <v>4623604</v>
      </c>
      <c r="R248" s="297">
        <v>6605144</v>
      </c>
      <c r="S248" s="258">
        <f t="shared" si="15"/>
        <v>11228748</v>
      </c>
      <c r="T248" s="297">
        <v>6605144</v>
      </c>
      <c r="U248" s="369">
        <f t="shared" si="17"/>
        <v>17833892</v>
      </c>
      <c r="V248" s="284"/>
      <c r="W248" s="285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  <c r="AH248" s="286"/>
      <c r="AI248" s="286"/>
      <c r="AJ248" s="286"/>
      <c r="AK248" s="286"/>
      <c r="AL248" s="286"/>
      <c r="AM248" s="286"/>
      <c r="AN248" s="286"/>
      <c r="AO248" s="286"/>
      <c r="AP248" s="286"/>
      <c r="AQ248" s="286"/>
      <c r="AR248" s="286"/>
      <c r="AS248" s="286"/>
      <c r="AT248" s="286"/>
      <c r="AU248" s="286"/>
      <c r="AV248" s="286"/>
      <c r="AW248" s="286"/>
      <c r="AX248" s="286"/>
      <c r="AY248" s="286"/>
      <c r="AZ248" s="286"/>
      <c r="BA248" s="286"/>
      <c r="BB248" s="286"/>
      <c r="BC248" s="286"/>
      <c r="BD248" s="286"/>
      <c r="BE248" s="286"/>
      <c r="BF248" s="286"/>
      <c r="BG248" s="286"/>
      <c r="BH248" s="286"/>
      <c r="BI248" s="286"/>
      <c r="BJ248" s="286"/>
      <c r="BK248" s="286"/>
      <c r="BL248" s="286"/>
      <c r="BM248" s="286"/>
      <c r="BN248" s="286"/>
      <c r="BO248" s="286"/>
      <c r="BP248" s="286"/>
      <c r="BQ248" s="286"/>
      <c r="BR248" s="286"/>
      <c r="BS248" s="286"/>
      <c r="BT248" s="286"/>
      <c r="BU248" s="286"/>
      <c r="BV248" s="286"/>
      <c r="BW248" s="286"/>
      <c r="BX248" s="286"/>
      <c r="BY248" s="286"/>
      <c r="BZ248" s="286"/>
      <c r="CA248" s="286"/>
      <c r="CB248" s="286"/>
      <c r="CC248" s="286"/>
      <c r="CD248" s="286"/>
      <c r="CE248" s="286"/>
      <c r="CF248" s="286"/>
      <c r="CG248" s="286"/>
      <c r="CH248" s="286"/>
      <c r="CI248" s="286"/>
      <c r="CJ248" s="286"/>
      <c r="CK248" s="286"/>
      <c r="CL248" s="286"/>
      <c r="CM248" s="286"/>
      <c r="CN248" s="286"/>
      <c r="CO248" s="286"/>
      <c r="CP248" s="286"/>
      <c r="CQ248" s="286"/>
      <c r="CR248" s="286"/>
      <c r="CS248" s="286"/>
      <c r="CT248" s="286"/>
      <c r="CU248" s="286"/>
      <c r="CV248" s="286"/>
      <c r="CW248" s="286"/>
      <c r="CX248" s="286"/>
      <c r="CY248" s="286"/>
      <c r="CZ248" s="286"/>
      <c r="DA248" s="286"/>
      <c r="DB248" s="286"/>
      <c r="DC248" s="286"/>
      <c r="DD248" s="286"/>
    </row>
    <row r="249" spans="1:108" s="283" customFormat="1" ht="21.95" customHeight="1" thickBot="1" x14ac:dyDescent="0.25">
      <c r="A249" s="386"/>
      <c r="B249" s="389"/>
      <c r="C249" s="381"/>
      <c r="D249" s="384"/>
      <c r="E249" s="270">
        <v>232</v>
      </c>
      <c r="F249" s="313" t="s">
        <v>20</v>
      </c>
      <c r="G249" s="297">
        <v>0</v>
      </c>
      <c r="H249" s="378">
        <v>0</v>
      </c>
      <c r="I249" s="378">
        <v>0</v>
      </c>
      <c r="J249" s="378">
        <v>0</v>
      </c>
      <c r="K249" s="378">
        <v>0</v>
      </c>
      <c r="L249" s="378">
        <v>0</v>
      </c>
      <c r="M249" s="378">
        <v>0</v>
      </c>
      <c r="N249" s="378">
        <v>0</v>
      </c>
      <c r="O249" s="378">
        <v>0</v>
      </c>
      <c r="P249" s="378">
        <v>0</v>
      </c>
      <c r="Q249" s="378">
        <v>0</v>
      </c>
      <c r="R249" s="297" t="s">
        <v>375</v>
      </c>
      <c r="S249" s="258">
        <f t="shared" si="15"/>
        <v>0</v>
      </c>
      <c r="T249" s="297">
        <v>0</v>
      </c>
      <c r="U249" s="369">
        <f t="shared" si="17"/>
        <v>0</v>
      </c>
      <c r="V249" s="284"/>
      <c r="W249" s="285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  <c r="AH249" s="286"/>
      <c r="AI249" s="286"/>
      <c r="AJ249" s="286"/>
      <c r="AK249" s="286"/>
      <c r="AL249" s="286"/>
      <c r="AM249" s="286"/>
      <c r="AN249" s="286"/>
      <c r="AO249" s="286"/>
      <c r="AP249" s="286"/>
      <c r="AQ249" s="286"/>
      <c r="AR249" s="286"/>
      <c r="AS249" s="286"/>
      <c r="AT249" s="286"/>
      <c r="AU249" s="286"/>
      <c r="AV249" s="286"/>
      <c r="AW249" s="286"/>
      <c r="AX249" s="286"/>
      <c r="AY249" s="286"/>
      <c r="AZ249" s="286"/>
      <c r="BA249" s="286"/>
      <c r="BB249" s="286"/>
      <c r="BC249" s="286"/>
      <c r="BD249" s="286"/>
      <c r="BE249" s="286"/>
      <c r="BF249" s="286"/>
      <c r="BG249" s="286"/>
      <c r="BH249" s="286"/>
      <c r="BI249" s="286"/>
      <c r="BJ249" s="286"/>
      <c r="BK249" s="286"/>
      <c r="BL249" s="286"/>
      <c r="BM249" s="286"/>
      <c r="BN249" s="286"/>
      <c r="BO249" s="286"/>
      <c r="BP249" s="286"/>
      <c r="BQ249" s="286"/>
      <c r="BR249" s="286"/>
      <c r="BS249" s="286"/>
      <c r="BT249" s="286"/>
      <c r="BU249" s="286"/>
      <c r="BV249" s="286"/>
      <c r="BW249" s="286"/>
      <c r="BX249" s="286"/>
      <c r="BY249" s="286"/>
      <c r="BZ249" s="286"/>
      <c r="CA249" s="286"/>
      <c r="CB249" s="286"/>
      <c r="CC249" s="286"/>
      <c r="CD249" s="286"/>
      <c r="CE249" s="286"/>
      <c r="CF249" s="286"/>
      <c r="CG249" s="286"/>
      <c r="CH249" s="286"/>
      <c r="CI249" s="286"/>
      <c r="CJ249" s="286"/>
      <c r="CK249" s="286"/>
      <c r="CL249" s="286"/>
      <c r="CM249" s="286"/>
      <c r="CN249" s="286"/>
      <c r="CO249" s="286"/>
      <c r="CP249" s="286"/>
      <c r="CQ249" s="286"/>
      <c r="CR249" s="286"/>
      <c r="CS249" s="286"/>
      <c r="CT249" s="286"/>
      <c r="CU249" s="286"/>
      <c r="CV249" s="286"/>
      <c r="CW249" s="286"/>
      <c r="CX249" s="286"/>
      <c r="CY249" s="286"/>
      <c r="CZ249" s="286"/>
      <c r="DA249" s="286"/>
      <c r="DB249" s="286"/>
      <c r="DC249" s="286"/>
      <c r="DD249" s="286"/>
    </row>
    <row r="250" spans="1:108" s="283" customFormat="1" ht="21.95" customHeight="1" x14ac:dyDescent="0.2">
      <c r="A250" s="396">
        <v>191</v>
      </c>
      <c r="B250" s="387"/>
      <c r="C250" s="379">
        <v>1629784</v>
      </c>
      <c r="D250" s="382" t="s">
        <v>462</v>
      </c>
      <c r="E250" s="7">
        <v>112</v>
      </c>
      <c r="F250" s="311" t="s">
        <v>325</v>
      </c>
      <c r="G250" s="297">
        <v>0</v>
      </c>
      <c r="H250" s="378">
        <v>0</v>
      </c>
      <c r="I250" s="378">
        <v>0</v>
      </c>
      <c r="J250" s="378">
        <v>0</v>
      </c>
      <c r="K250" s="378">
        <v>0</v>
      </c>
      <c r="L250" s="378">
        <v>0</v>
      </c>
      <c r="M250" s="378">
        <v>0</v>
      </c>
      <c r="N250" s="378">
        <v>0</v>
      </c>
      <c r="O250" s="378">
        <v>0</v>
      </c>
      <c r="P250" s="378">
        <v>0</v>
      </c>
      <c r="Q250" s="378">
        <v>5176396</v>
      </c>
      <c r="R250" s="296">
        <v>7394856</v>
      </c>
      <c r="S250" s="258">
        <f t="shared" si="15"/>
        <v>12571252</v>
      </c>
      <c r="T250" s="296">
        <v>7394856</v>
      </c>
      <c r="U250" s="369">
        <f t="shared" si="17"/>
        <v>19966108</v>
      </c>
      <c r="V250" s="284"/>
      <c r="W250" s="285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  <c r="AH250" s="286"/>
      <c r="AI250" s="286"/>
      <c r="AJ250" s="286"/>
      <c r="AK250" s="286"/>
      <c r="AL250" s="286"/>
      <c r="AM250" s="286"/>
      <c r="AN250" s="286"/>
      <c r="AO250" s="286"/>
      <c r="AP250" s="286"/>
      <c r="AQ250" s="286"/>
      <c r="AR250" s="286"/>
      <c r="AS250" s="286"/>
      <c r="AT250" s="286"/>
      <c r="AU250" s="286"/>
      <c r="AV250" s="286"/>
      <c r="AW250" s="286"/>
      <c r="AX250" s="286"/>
      <c r="AY250" s="286"/>
      <c r="AZ250" s="286"/>
      <c r="BA250" s="286"/>
      <c r="BB250" s="286"/>
      <c r="BC250" s="286"/>
      <c r="BD250" s="286"/>
      <c r="BE250" s="286"/>
      <c r="BF250" s="286"/>
      <c r="BG250" s="286"/>
      <c r="BH250" s="286"/>
      <c r="BI250" s="286"/>
      <c r="BJ250" s="286"/>
      <c r="BK250" s="286"/>
      <c r="BL250" s="286"/>
      <c r="BM250" s="286"/>
      <c r="BN250" s="286"/>
      <c r="BO250" s="286"/>
      <c r="BP250" s="286"/>
      <c r="BQ250" s="286"/>
      <c r="BR250" s="286"/>
      <c r="BS250" s="286"/>
      <c r="BT250" s="286"/>
      <c r="BU250" s="286"/>
      <c r="BV250" s="286"/>
      <c r="BW250" s="286"/>
      <c r="BX250" s="286"/>
      <c r="BY250" s="286"/>
      <c r="BZ250" s="286"/>
      <c r="CA250" s="286"/>
      <c r="CB250" s="286"/>
      <c r="CC250" s="286"/>
      <c r="CD250" s="286"/>
      <c r="CE250" s="286"/>
      <c r="CF250" s="286"/>
      <c r="CG250" s="286"/>
      <c r="CH250" s="286"/>
      <c r="CI250" s="286"/>
      <c r="CJ250" s="286"/>
      <c r="CK250" s="286"/>
      <c r="CL250" s="286"/>
      <c r="CM250" s="286"/>
      <c r="CN250" s="286"/>
      <c r="CO250" s="286"/>
      <c r="CP250" s="286"/>
      <c r="CQ250" s="286"/>
      <c r="CR250" s="286"/>
      <c r="CS250" s="286"/>
      <c r="CT250" s="286"/>
      <c r="CU250" s="286"/>
      <c r="CV250" s="286"/>
      <c r="CW250" s="286"/>
      <c r="CX250" s="286"/>
      <c r="CY250" s="286"/>
      <c r="CZ250" s="286"/>
      <c r="DA250" s="286"/>
      <c r="DB250" s="286"/>
      <c r="DC250" s="286"/>
      <c r="DD250" s="286"/>
    </row>
    <row r="251" spans="1:108" s="283" customFormat="1" ht="21.95" customHeight="1" x14ac:dyDescent="0.2">
      <c r="A251" s="385"/>
      <c r="B251" s="388"/>
      <c r="C251" s="380"/>
      <c r="D251" s="383"/>
      <c r="E251" s="279">
        <v>113</v>
      </c>
      <c r="F251" s="314" t="s">
        <v>19</v>
      </c>
      <c r="G251" s="297">
        <v>0</v>
      </c>
      <c r="H251" s="378">
        <v>0</v>
      </c>
      <c r="I251" s="378">
        <v>0</v>
      </c>
      <c r="J251" s="378">
        <v>0</v>
      </c>
      <c r="K251" s="378">
        <v>0</v>
      </c>
      <c r="L251" s="378">
        <v>0</v>
      </c>
      <c r="M251" s="378">
        <v>0</v>
      </c>
      <c r="N251" s="378">
        <v>0</v>
      </c>
      <c r="O251" s="378">
        <v>0</v>
      </c>
      <c r="P251" s="378">
        <v>0</v>
      </c>
      <c r="Q251" s="378">
        <v>4623604</v>
      </c>
      <c r="R251" s="297">
        <v>6605144</v>
      </c>
      <c r="S251" s="258">
        <f t="shared" si="15"/>
        <v>11228748</v>
      </c>
      <c r="T251" s="297">
        <v>6605144</v>
      </c>
      <c r="U251" s="369">
        <f t="shared" si="17"/>
        <v>17833892</v>
      </c>
      <c r="V251" s="284"/>
      <c r="W251" s="285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  <c r="AH251" s="286"/>
      <c r="AI251" s="286"/>
      <c r="AJ251" s="286"/>
      <c r="AK251" s="286"/>
      <c r="AL251" s="286"/>
      <c r="AM251" s="286"/>
      <c r="AN251" s="286"/>
      <c r="AO251" s="286"/>
      <c r="AP251" s="286"/>
      <c r="AQ251" s="286"/>
      <c r="AR251" s="286"/>
      <c r="AS251" s="286"/>
      <c r="AT251" s="286"/>
      <c r="AU251" s="286"/>
      <c r="AV251" s="286"/>
      <c r="AW251" s="286"/>
      <c r="AX251" s="286"/>
      <c r="AY251" s="286"/>
      <c r="AZ251" s="286"/>
      <c r="BA251" s="286"/>
      <c r="BB251" s="286"/>
      <c r="BC251" s="286"/>
      <c r="BD251" s="286"/>
      <c r="BE251" s="286"/>
      <c r="BF251" s="286"/>
      <c r="BG251" s="286"/>
      <c r="BH251" s="286"/>
      <c r="BI251" s="286"/>
      <c r="BJ251" s="286"/>
      <c r="BK251" s="286"/>
      <c r="BL251" s="286"/>
      <c r="BM251" s="286"/>
      <c r="BN251" s="286"/>
      <c r="BO251" s="286"/>
      <c r="BP251" s="286"/>
      <c r="BQ251" s="286"/>
      <c r="BR251" s="286"/>
      <c r="BS251" s="286"/>
      <c r="BT251" s="286"/>
      <c r="BU251" s="286"/>
      <c r="BV251" s="286"/>
      <c r="BW251" s="286"/>
      <c r="BX251" s="286"/>
      <c r="BY251" s="286"/>
      <c r="BZ251" s="286"/>
      <c r="CA251" s="286"/>
      <c r="CB251" s="286"/>
      <c r="CC251" s="286"/>
      <c r="CD251" s="286"/>
      <c r="CE251" s="286"/>
      <c r="CF251" s="286"/>
      <c r="CG251" s="286"/>
      <c r="CH251" s="286"/>
      <c r="CI251" s="286"/>
      <c r="CJ251" s="286"/>
      <c r="CK251" s="286"/>
      <c r="CL251" s="286"/>
      <c r="CM251" s="286"/>
      <c r="CN251" s="286"/>
      <c r="CO251" s="286"/>
      <c r="CP251" s="286"/>
      <c r="CQ251" s="286"/>
      <c r="CR251" s="286"/>
      <c r="CS251" s="286"/>
      <c r="CT251" s="286"/>
      <c r="CU251" s="286"/>
      <c r="CV251" s="286"/>
      <c r="CW251" s="286"/>
      <c r="CX251" s="286"/>
      <c r="CY251" s="286"/>
      <c r="CZ251" s="286"/>
      <c r="DA251" s="286"/>
      <c r="DB251" s="286"/>
      <c r="DC251" s="286"/>
      <c r="DD251" s="286"/>
    </row>
    <row r="252" spans="1:108" s="283" customFormat="1" ht="24" customHeight="1" thickBot="1" x14ac:dyDescent="0.25">
      <c r="A252" s="386"/>
      <c r="B252" s="389"/>
      <c r="C252" s="381"/>
      <c r="D252" s="384"/>
      <c r="E252" s="270">
        <v>232</v>
      </c>
      <c r="F252" s="313" t="s">
        <v>20</v>
      </c>
      <c r="G252" s="297">
        <v>0</v>
      </c>
      <c r="H252" s="378">
        <v>0</v>
      </c>
      <c r="I252" s="378">
        <v>0</v>
      </c>
      <c r="J252" s="378">
        <v>0</v>
      </c>
      <c r="K252" s="378">
        <v>0</v>
      </c>
      <c r="L252" s="378">
        <v>0</v>
      </c>
      <c r="M252" s="378">
        <v>0</v>
      </c>
      <c r="N252" s="378">
        <v>0</v>
      </c>
      <c r="O252" s="378">
        <v>0</v>
      </c>
      <c r="P252" s="378">
        <v>0</v>
      </c>
      <c r="Q252" s="378">
        <v>0</v>
      </c>
      <c r="R252" s="297" t="s">
        <v>375</v>
      </c>
      <c r="S252" s="258">
        <f t="shared" si="15"/>
        <v>0</v>
      </c>
      <c r="T252" s="297">
        <v>0</v>
      </c>
      <c r="U252" s="369">
        <f t="shared" si="17"/>
        <v>0</v>
      </c>
      <c r="V252" s="284"/>
      <c r="W252" s="285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  <c r="AH252" s="286"/>
      <c r="AI252" s="286"/>
      <c r="AJ252" s="286"/>
      <c r="AK252" s="286"/>
      <c r="AL252" s="286"/>
      <c r="AM252" s="286"/>
      <c r="AN252" s="286"/>
      <c r="AO252" s="286"/>
      <c r="AP252" s="286"/>
      <c r="AQ252" s="286"/>
      <c r="AR252" s="286"/>
      <c r="AS252" s="286"/>
      <c r="AT252" s="286"/>
      <c r="AU252" s="286"/>
      <c r="AV252" s="286"/>
      <c r="AW252" s="286"/>
      <c r="AX252" s="286"/>
      <c r="AY252" s="286"/>
      <c r="AZ252" s="286"/>
      <c r="BA252" s="286"/>
      <c r="BB252" s="286"/>
      <c r="BC252" s="286"/>
      <c r="BD252" s="286"/>
      <c r="BE252" s="286"/>
      <c r="BF252" s="286"/>
      <c r="BG252" s="286"/>
      <c r="BH252" s="286"/>
      <c r="BI252" s="286"/>
      <c r="BJ252" s="286"/>
      <c r="BK252" s="286"/>
      <c r="BL252" s="286"/>
      <c r="BM252" s="286"/>
      <c r="BN252" s="286"/>
      <c r="BO252" s="286"/>
      <c r="BP252" s="286"/>
      <c r="BQ252" s="286"/>
      <c r="BR252" s="286"/>
      <c r="BS252" s="286"/>
      <c r="BT252" s="286"/>
      <c r="BU252" s="286"/>
      <c r="BV252" s="286"/>
      <c r="BW252" s="286"/>
      <c r="BX252" s="286"/>
      <c r="BY252" s="286"/>
      <c r="BZ252" s="286"/>
      <c r="CA252" s="286"/>
      <c r="CB252" s="286"/>
      <c r="CC252" s="286"/>
      <c r="CD252" s="286"/>
      <c r="CE252" s="286"/>
      <c r="CF252" s="286"/>
      <c r="CG252" s="286"/>
      <c r="CH252" s="286"/>
      <c r="CI252" s="286"/>
      <c r="CJ252" s="286"/>
      <c r="CK252" s="286"/>
      <c r="CL252" s="286"/>
      <c r="CM252" s="286"/>
      <c r="CN252" s="286"/>
      <c r="CO252" s="286"/>
      <c r="CP252" s="286"/>
      <c r="CQ252" s="286"/>
      <c r="CR252" s="286"/>
      <c r="CS252" s="286"/>
      <c r="CT252" s="286"/>
      <c r="CU252" s="286"/>
      <c r="CV252" s="286"/>
      <c r="CW252" s="286"/>
      <c r="CX252" s="286"/>
      <c r="CY252" s="286"/>
      <c r="CZ252" s="286"/>
      <c r="DA252" s="286"/>
      <c r="DB252" s="286"/>
      <c r="DC252" s="286"/>
      <c r="DD252" s="286"/>
    </row>
    <row r="253" spans="1:108" s="283" customFormat="1" ht="24" customHeight="1" x14ac:dyDescent="0.2">
      <c r="A253" s="385">
        <v>192</v>
      </c>
      <c r="B253" s="330"/>
      <c r="C253" s="379">
        <v>4482389</v>
      </c>
      <c r="D253" s="382" t="s">
        <v>463</v>
      </c>
      <c r="E253" s="7">
        <v>112</v>
      </c>
      <c r="F253" s="311" t="s">
        <v>325</v>
      </c>
      <c r="G253" s="297">
        <v>0</v>
      </c>
      <c r="H253" s="378">
        <v>0</v>
      </c>
      <c r="I253" s="378">
        <v>0</v>
      </c>
      <c r="J253" s="378">
        <v>0</v>
      </c>
      <c r="K253" s="378">
        <v>0</v>
      </c>
      <c r="L253" s="378">
        <v>0</v>
      </c>
      <c r="M253" s="378">
        <v>0</v>
      </c>
      <c r="N253" s="378">
        <v>0</v>
      </c>
      <c r="O253" s="378">
        <v>0</v>
      </c>
      <c r="P253" s="378">
        <v>0</v>
      </c>
      <c r="Q253" s="378">
        <v>5176396</v>
      </c>
      <c r="R253" s="296">
        <v>7394856</v>
      </c>
      <c r="S253" s="258">
        <f t="shared" si="15"/>
        <v>12571252</v>
      </c>
      <c r="T253" s="296">
        <v>7394856</v>
      </c>
      <c r="U253" s="369">
        <f t="shared" si="17"/>
        <v>19966108</v>
      </c>
      <c r="V253" s="284"/>
      <c r="W253" s="285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  <c r="AH253" s="286"/>
      <c r="AI253" s="286"/>
      <c r="AJ253" s="286"/>
      <c r="AK253" s="286"/>
      <c r="AL253" s="286"/>
      <c r="AM253" s="286"/>
      <c r="AN253" s="286"/>
      <c r="AO253" s="286"/>
      <c r="AP253" s="286"/>
      <c r="AQ253" s="286"/>
      <c r="AR253" s="286"/>
      <c r="AS253" s="286"/>
      <c r="AT253" s="286"/>
      <c r="AU253" s="286"/>
      <c r="AV253" s="286"/>
      <c r="AW253" s="286"/>
      <c r="AX253" s="286"/>
      <c r="AY253" s="286"/>
      <c r="AZ253" s="286"/>
      <c r="BA253" s="286"/>
      <c r="BB253" s="286"/>
      <c r="BC253" s="286"/>
      <c r="BD253" s="286"/>
      <c r="BE253" s="286"/>
      <c r="BF253" s="286"/>
      <c r="BG253" s="286"/>
      <c r="BH253" s="286"/>
      <c r="BI253" s="286"/>
      <c r="BJ253" s="286"/>
      <c r="BK253" s="286"/>
      <c r="BL253" s="286"/>
      <c r="BM253" s="286"/>
      <c r="BN253" s="286"/>
      <c r="BO253" s="286"/>
      <c r="BP253" s="286"/>
      <c r="BQ253" s="286"/>
      <c r="BR253" s="286"/>
      <c r="BS253" s="286"/>
      <c r="BT253" s="286"/>
      <c r="BU253" s="286"/>
      <c r="BV253" s="286"/>
      <c r="BW253" s="286"/>
      <c r="BX253" s="286"/>
      <c r="BY253" s="286"/>
      <c r="BZ253" s="286"/>
      <c r="CA253" s="286"/>
      <c r="CB253" s="286"/>
      <c r="CC253" s="286"/>
      <c r="CD253" s="286"/>
      <c r="CE253" s="286"/>
      <c r="CF253" s="286"/>
      <c r="CG253" s="286"/>
      <c r="CH253" s="286"/>
      <c r="CI253" s="286"/>
      <c r="CJ253" s="286"/>
      <c r="CK253" s="286"/>
      <c r="CL253" s="286"/>
      <c r="CM253" s="286"/>
      <c r="CN253" s="286"/>
      <c r="CO253" s="286"/>
      <c r="CP253" s="286"/>
      <c r="CQ253" s="286"/>
      <c r="CR253" s="286"/>
      <c r="CS253" s="286"/>
      <c r="CT253" s="286"/>
      <c r="CU253" s="286"/>
      <c r="CV253" s="286"/>
      <c r="CW253" s="286"/>
      <c r="CX253" s="286"/>
      <c r="CY253" s="286"/>
      <c r="CZ253" s="286"/>
      <c r="DA253" s="286"/>
      <c r="DB253" s="286"/>
      <c r="DC253" s="286"/>
      <c r="DD253" s="286"/>
    </row>
    <row r="254" spans="1:108" s="283" customFormat="1" ht="24" customHeight="1" x14ac:dyDescent="0.2">
      <c r="A254" s="385"/>
      <c r="B254" s="330"/>
      <c r="C254" s="380"/>
      <c r="D254" s="383"/>
      <c r="E254" s="279">
        <v>113</v>
      </c>
      <c r="F254" s="314" t="s">
        <v>19</v>
      </c>
      <c r="G254" s="297">
        <v>0</v>
      </c>
      <c r="H254" s="378">
        <v>0</v>
      </c>
      <c r="I254" s="378">
        <v>0</v>
      </c>
      <c r="J254" s="378">
        <v>0</v>
      </c>
      <c r="K254" s="378">
        <v>0</v>
      </c>
      <c r="L254" s="378">
        <v>0</v>
      </c>
      <c r="M254" s="378">
        <v>0</v>
      </c>
      <c r="N254" s="378">
        <v>0</v>
      </c>
      <c r="O254" s="378">
        <v>0</v>
      </c>
      <c r="P254" s="378">
        <v>0</v>
      </c>
      <c r="Q254" s="378">
        <v>4623604</v>
      </c>
      <c r="R254" s="297">
        <v>6605144</v>
      </c>
      <c r="S254" s="258">
        <f t="shared" si="15"/>
        <v>11228748</v>
      </c>
      <c r="T254" s="297">
        <v>6605144</v>
      </c>
      <c r="U254" s="369">
        <f t="shared" si="17"/>
        <v>17833892</v>
      </c>
      <c r="V254" s="284"/>
      <c r="W254" s="285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286"/>
      <c r="AK254" s="286"/>
      <c r="AL254" s="286"/>
      <c r="AM254" s="286"/>
      <c r="AN254" s="286"/>
      <c r="AO254" s="286"/>
      <c r="AP254" s="286"/>
      <c r="AQ254" s="286"/>
      <c r="AR254" s="286"/>
      <c r="AS254" s="286"/>
      <c r="AT254" s="286"/>
      <c r="AU254" s="286"/>
      <c r="AV254" s="286"/>
      <c r="AW254" s="286"/>
      <c r="AX254" s="286"/>
      <c r="AY254" s="286"/>
      <c r="AZ254" s="286"/>
      <c r="BA254" s="286"/>
      <c r="BB254" s="286"/>
      <c r="BC254" s="286"/>
      <c r="BD254" s="286"/>
      <c r="BE254" s="286"/>
      <c r="BF254" s="286"/>
      <c r="BG254" s="286"/>
      <c r="BH254" s="286"/>
      <c r="BI254" s="286"/>
      <c r="BJ254" s="286"/>
      <c r="BK254" s="286"/>
      <c r="BL254" s="286"/>
      <c r="BM254" s="286"/>
      <c r="BN254" s="286"/>
      <c r="BO254" s="286"/>
      <c r="BP254" s="286"/>
      <c r="BQ254" s="286"/>
      <c r="BR254" s="286"/>
      <c r="BS254" s="286"/>
      <c r="BT254" s="286"/>
      <c r="BU254" s="286"/>
      <c r="BV254" s="286"/>
      <c r="BW254" s="286"/>
      <c r="BX254" s="286"/>
      <c r="BY254" s="286"/>
      <c r="BZ254" s="286"/>
      <c r="CA254" s="286"/>
      <c r="CB254" s="286"/>
      <c r="CC254" s="286"/>
      <c r="CD254" s="286"/>
      <c r="CE254" s="286"/>
      <c r="CF254" s="286"/>
      <c r="CG254" s="286"/>
      <c r="CH254" s="286"/>
      <c r="CI254" s="286"/>
      <c r="CJ254" s="286"/>
      <c r="CK254" s="286"/>
      <c r="CL254" s="286"/>
      <c r="CM254" s="286"/>
      <c r="CN254" s="286"/>
      <c r="CO254" s="286"/>
      <c r="CP254" s="286"/>
      <c r="CQ254" s="286"/>
      <c r="CR254" s="286"/>
      <c r="CS254" s="286"/>
      <c r="CT254" s="286"/>
      <c r="CU254" s="286"/>
      <c r="CV254" s="286"/>
      <c r="CW254" s="286"/>
      <c r="CX254" s="286"/>
      <c r="CY254" s="286"/>
      <c r="CZ254" s="286"/>
      <c r="DA254" s="286"/>
      <c r="DB254" s="286"/>
      <c r="DC254" s="286"/>
      <c r="DD254" s="286"/>
    </row>
    <row r="255" spans="1:108" s="283" customFormat="1" ht="24" customHeight="1" thickBot="1" x14ac:dyDescent="0.25">
      <c r="A255" s="386"/>
      <c r="B255" s="330"/>
      <c r="C255" s="381"/>
      <c r="D255" s="384"/>
      <c r="E255" s="270">
        <v>232</v>
      </c>
      <c r="F255" s="313" t="s">
        <v>20</v>
      </c>
      <c r="G255" s="297">
        <v>0</v>
      </c>
      <c r="H255" s="378">
        <v>0</v>
      </c>
      <c r="I255" s="378">
        <v>0</v>
      </c>
      <c r="J255" s="378">
        <v>0</v>
      </c>
      <c r="K255" s="378">
        <v>0</v>
      </c>
      <c r="L255" s="378">
        <v>0</v>
      </c>
      <c r="M255" s="378">
        <v>0</v>
      </c>
      <c r="N255" s="378">
        <v>0</v>
      </c>
      <c r="O255" s="378">
        <v>0</v>
      </c>
      <c r="P255" s="378">
        <v>0</v>
      </c>
      <c r="Q255" s="378">
        <v>0</v>
      </c>
      <c r="R255" s="297" t="s">
        <v>375</v>
      </c>
      <c r="S255" s="258">
        <f t="shared" si="15"/>
        <v>0</v>
      </c>
      <c r="T255" s="297">
        <v>0</v>
      </c>
      <c r="U255" s="369">
        <f t="shared" si="17"/>
        <v>0</v>
      </c>
      <c r="V255" s="284"/>
      <c r="W255" s="285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  <c r="AI255" s="286"/>
      <c r="AJ255" s="286"/>
      <c r="AK255" s="286"/>
      <c r="AL255" s="286"/>
      <c r="AM255" s="286"/>
      <c r="AN255" s="286"/>
      <c r="AO255" s="286"/>
      <c r="AP255" s="286"/>
      <c r="AQ255" s="286"/>
      <c r="AR255" s="286"/>
      <c r="AS255" s="286"/>
      <c r="AT255" s="286"/>
      <c r="AU255" s="286"/>
      <c r="AV255" s="286"/>
      <c r="AW255" s="286"/>
      <c r="AX255" s="286"/>
      <c r="AY255" s="286"/>
      <c r="AZ255" s="286"/>
      <c r="BA255" s="286"/>
      <c r="BB255" s="286"/>
      <c r="BC255" s="286"/>
      <c r="BD255" s="286"/>
      <c r="BE255" s="286"/>
      <c r="BF255" s="286"/>
      <c r="BG255" s="286"/>
      <c r="BH255" s="286"/>
      <c r="BI255" s="286"/>
      <c r="BJ255" s="286"/>
      <c r="BK255" s="286"/>
      <c r="BL255" s="286"/>
      <c r="BM255" s="286"/>
      <c r="BN255" s="286"/>
      <c r="BO255" s="286"/>
      <c r="BP255" s="286"/>
      <c r="BQ255" s="286"/>
      <c r="BR255" s="286"/>
      <c r="BS255" s="286"/>
      <c r="BT255" s="286"/>
      <c r="BU255" s="286"/>
      <c r="BV255" s="286"/>
      <c r="BW255" s="286"/>
      <c r="BX255" s="286"/>
      <c r="BY255" s="286"/>
      <c r="BZ255" s="286"/>
      <c r="CA255" s="286"/>
      <c r="CB255" s="286"/>
      <c r="CC255" s="286"/>
      <c r="CD255" s="286"/>
      <c r="CE255" s="286"/>
      <c r="CF255" s="286"/>
      <c r="CG255" s="286"/>
      <c r="CH255" s="286"/>
      <c r="CI255" s="286"/>
      <c r="CJ255" s="286"/>
      <c r="CK255" s="286"/>
      <c r="CL255" s="286"/>
      <c r="CM255" s="286"/>
      <c r="CN255" s="286"/>
      <c r="CO255" s="286"/>
      <c r="CP255" s="286"/>
      <c r="CQ255" s="286"/>
      <c r="CR255" s="286"/>
      <c r="CS255" s="286"/>
      <c r="CT255" s="286"/>
      <c r="CU255" s="286"/>
      <c r="CV255" s="286"/>
      <c r="CW255" s="286"/>
      <c r="CX255" s="286"/>
      <c r="CY255" s="286"/>
      <c r="CZ255" s="286"/>
      <c r="DA255" s="286"/>
      <c r="DB255" s="286"/>
      <c r="DC255" s="286"/>
      <c r="DD255" s="286"/>
    </row>
    <row r="256" spans="1:108" s="283" customFormat="1" ht="21.95" customHeight="1" x14ac:dyDescent="0.2">
      <c r="A256" s="385">
        <v>193</v>
      </c>
      <c r="B256" s="387"/>
      <c r="C256" s="379">
        <v>2912531</v>
      </c>
      <c r="D256" s="382" t="s">
        <v>464</v>
      </c>
      <c r="E256" s="7">
        <v>112</v>
      </c>
      <c r="F256" s="311" t="s">
        <v>325</v>
      </c>
      <c r="G256" s="297">
        <v>0</v>
      </c>
      <c r="H256" s="378">
        <v>0</v>
      </c>
      <c r="I256" s="378">
        <v>0</v>
      </c>
      <c r="J256" s="378">
        <v>0</v>
      </c>
      <c r="K256" s="378">
        <v>0</v>
      </c>
      <c r="L256" s="378">
        <v>0</v>
      </c>
      <c r="M256" s="378">
        <v>0</v>
      </c>
      <c r="N256" s="378">
        <v>0</v>
      </c>
      <c r="O256" s="378">
        <v>0</v>
      </c>
      <c r="P256" s="378">
        <v>0</v>
      </c>
      <c r="Q256" s="378">
        <v>5176396</v>
      </c>
      <c r="R256" s="296">
        <v>7394856</v>
      </c>
      <c r="S256" s="258">
        <f t="shared" si="15"/>
        <v>12571252</v>
      </c>
      <c r="T256" s="296">
        <v>7394856</v>
      </c>
      <c r="U256" s="369">
        <f t="shared" si="17"/>
        <v>19966108</v>
      </c>
      <c r="V256" s="284"/>
      <c r="W256" s="285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  <c r="AI256" s="286"/>
      <c r="AJ256" s="286"/>
      <c r="AK256" s="286"/>
      <c r="AL256" s="286"/>
      <c r="AM256" s="286"/>
      <c r="AN256" s="286"/>
      <c r="AO256" s="286"/>
      <c r="AP256" s="286"/>
      <c r="AQ256" s="286"/>
      <c r="AR256" s="286"/>
      <c r="AS256" s="286"/>
      <c r="AT256" s="286"/>
      <c r="AU256" s="286"/>
      <c r="AV256" s="286"/>
      <c r="AW256" s="286"/>
      <c r="AX256" s="286"/>
      <c r="AY256" s="286"/>
      <c r="AZ256" s="286"/>
      <c r="BA256" s="286"/>
      <c r="BB256" s="286"/>
      <c r="BC256" s="286"/>
      <c r="BD256" s="286"/>
      <c r="BE256" s="286"/>
      <c r="BF256" s="286"/>
      <c r="BG256" s="286"/>
      <c r="BH256" s="286"/>
      <c r="BI256" s="286"/>
      <c r="BJ256" s="286"/>
      <c r="BK256" s="286"/>
      <c r="BL256" s="286"/>
      <c r="BM256" s="286"/>
      <c r="BN256" s="286"/>
      <c r="BO256" s="286"/>
      <c r="BP256" s="286"/>
      <c r="BQ256" s="286"/>
      <c r="BR256" s="286"/>
      <c r="BS256" s="286"/>
      <c r="BT256" s="286"/>
      <c r="BU256" s="286"/>
      <c r="BV256" s="286"/>
      <c r="BW256" s="286"/>
      <c r="BX256" s="286"/>
      <c r="BY256" s="286"/>
      <c r="BZ256" s="286"/>
      <c r="CA256" s="286"/>
      <c r="CB256" s="286"/>
      <c r="CC256" s="286"/>
      <c r="CD256" s="286"/>
      <c r="CE256" s="286"/>
      <c r="CF256" s="286"/>
      <c r="CG256" s="286"/>
      <c r="CH256" s="286"/>
      <c r="CI256" s="286"/>
      <c r="CJ256" s="286"/>
      <c r="CK256" s="286"/>
      <c r="CL256" s="286"/>
      <c r="CM256" s="286"/>
      <c r="CN256" s="286"/>
      <c r="CO256" s="286"/>
      <c r="CP256" s="286"/>
      <c r="CQ256" s="286"/>
      <c r="CR256" s="286"/>
      <c r="CS256" s="286"/>
      <c r="CT256" s="286"/>
      <c r="CU256" s="286"/>
      <c r="CV256" s="286"/>
      <c r="CW256" s="286"/>
      <c r="CX256" s="286"/>
      <c r="CY256" s="286"/>
      <c r="CZ256" s="286"/>
      <c r="DA256" s="286"/>
      <c r="DB256" s="286"/>
      <c r="DC256" s="286"/>
      <c r="DD256" s="286"/>
    </row>
    <row r="257" spans="1:108" s="283" customFormat="1" ht="21.95" customHeight="1" x14ac:dyDescent="0.2">
      <c r="A257" s="385"/>
      <c r="B257" s="388"/>
      <c r="C257" s="380"/>
      <c r="D257" s="383"/>
      <c r="E257" s="279">
        <v>113</v>
      </c>
      <c r="F257" s="314" t="s">
        <v>19</v>
      </c>
      <c r="G257" s="297">
        <v>0</v>
      </c>
      <c r="H257" s="378">
        <v>0</v>
      </c>
      <c r="I257" s="378">
        <v>0</v>
      </c>
      <c r="J257" s="378">
        <v>0</v>
      </c>
      <c r="K257" s="378">
        <v>0</v>
      </c>
      <c r="L257" s="378">
        <v>0</v>
      </c>
      <c r="M257" s="378">
        <v>0</v>
      </c>
      <c r="N257" s="378">
        <v>0</v>
      </c>
      <c r="O257" s="378">
        <v>0</v>
      </c>
      <c r="P257" s="378">
        <v>0</v>
      </c>
      <c r="Q257" s="378">
        <v>4623604</v>
      </c>
      <c r="R257" s="297">
        <v>6605144</v>
      </c>
      <c r="S257" s="258">
        <f t="shared" si="15"/>
        <v>11228748</v>
      </c>
      <c r="T257" s="297">
        <v>6605144</v>
      </c>
      <c r="U257" s="369">
        <f t="shared" si="17"/>
        <v>17833892</v>
      </c>
      <c r="V257" s="284"/>
      <c r="W257" s="285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  <c r="AH257" s="286"/>
      <c r="AI257" s="286"/>
      <c r="AJ257" s="286"/>
      <c r="AK257" s="286"/>
      <c r="AL257" s="286"/>
      <c r="AM257" s="286"/>
      <c r="AN257" s="286"/>
      <c r="AO257" s="286"/>
      <c r="AP257" s="286"/>
      <c r="AQ257" s="286"/>
      <c r="AR257" s="286"/>
      <c r="AS257" s="286"/>
      <c r="AT257" s="286"/>
      <c r="AU257" s="286"/>
      <c r="AV257" s="286"/>
      <c r="AW257" s="286"/>
      <c r="AX257" s="286"/>
      <c r="AY257" s="286"/>
      <c r="AZ257" s="286"/>
      <c r="BA257" s="286"/>
      <c r="BB257" s="286"/>
      <c r="BC257" s="286"/>
      <c r="BD257" s="286"/>
      <c r="BE257" s="286"/>
      <c r="BF257" s="286"/>
      <c r="BG257" s="286"/>
      <c r="BH257" s="286"/>
      <c r="BI257" s="286"/>
      <c r="BJ257" s="286"/>
      <c r="BK257" s="286"/>
      <c r="BL257" s="286"/>
      <c r="BM257" s="286"/>
      <c r="BN257" s="286"/>
      <c r="BO257" s="286"/>
      <c r="BP257" s="286"/>
      <c r="BQ257" s="286"/>
      <c r="BR257" s="286"/>
      <c r="BS257" s="286"/>
      <c r="BT257" s="286"/>
      <c r="BU257" s="286"/>
      <c r="BV257" s="286"/>
      <c r="BW257" s="286"/>
      <c r="BX257" s="286"/>
      <c r="BY257" s="286"/>
      <c r="BZ257" s="286"/>
      <c r="CA257" s="286"/>
      <c r="CB257" s="286"/>
      <c r="CC257" s="286"/>
      <c r="CD257" s="286"/>
      <c r="CE257" s="286"/>
      <c r="CF257" s="286"/>
      <c r="CG257" s="286"/>
      <c r="CH257" s="286"/>
      <c r="CI257" s="286"/>
      <c r="CJ257" s="286"/>
      <c r="CK257" s="286"/>
      <c r="CL257" s="286"/>
      <c r="CM257" s="286"/>
      <c r="CN257" s="286"/>
      <c r="CO257" s="286"/>
      <c r="CP257" s="286"/>
      <c r="CQ257" s="286"/>
      <c r="CR257" s="286"/>
      <c r="CS257" s="286"/>
      <c r="CT257" s="286"/>
      <c r="CU257" s="286"/>
      <c r="CV257" s="286"/>
      <c r="CW257" s="286"/>
      <c r="CX257" s="286"/>
      <c r="CY257" s="286"/>
      <c r="CZ257" s="286"/>
      <c r="DA257" s="286"/>
      <c r="DB257" s="286"/>
      <c r="DC257" s="286"/>
      <c r="DD257" s="286"/>
    </row>
    <row r="258" spans="1:108" s="298" customFormat="1" ht="21.95" customHeight="1" thickBot="1" x14ac:dyDescent="0.25">
      <c r="A258" s="386"/>
      <c r="B258" s="389"/>
      <c r="C258" s="381"/>
      <c r="D258" s="384"/>
      <c r="E258" s="270">
        <v>232</v>
      </c>
      <c r="F258" s="313" t="s">
        <v>20</v>
      </c>
      <c r="G258" s="297">
        <v>0</v>
      </c>
      <c r="H258" s="297">
        <v>0</v>
      </c>
      <c r="I258" s="297">
        <v>0</v>
      </c>
      <c r="J258" s="297">
        <v>0</v>
      </c>
      <c r="K258" s="297">
        <v>0</v>
      </c>
      <c r="L258" s="297">
        <v>0</v>
      </c>
      <c r="M258" s="297">
        <v>0</v>
      </c>
      <c r="N258" s="297">
        <v>0</v>
      </c>
      <c r="O258" s="297">
        <v>0</v>
      </c>
      <c r="P258" s="297">
        <v>0</v>
      </c>
      <c r="Q258" s="297">
        <v>0</v>
      </c>
      <c r="R258" s="297" t="s">
        <v>375</v>
      </c>
      <c r="S258" s="258">
        <f t="shared" si="15"/>
        <v>0</v>
      </c>
      <c r="T258" s="297">
        <v>0</v>
      </c>
      <c r="U258" s="369">
        <f t="shared" si="17"/>
        <v>0</v>
      </c>
      <c r="V258" s="284"/>
      <c r="W258" s="285"/>
      <c r="X258" s="286"/>
      <c r="Y258" s="286"/>
      <c r="Z258" s="286"/>
      <c r="AA258" s="286"/>
      <c r="AB258" s="286"/>
      <c r="AC258" s="286"/>
      <c r="AD258" s="286"/>
      <c r="AE258" s="286"/>
      <c r="AF258" s="286"/>
      <c r="AG258" s="286"/>
      <c r="AH258" s="286"/>
      <c r="AI258" s="286"/>
      <c r="AJ258" s="286"/>
      <c r="AK258" s="286"/>
      <c r="AL258" s="286"/>
      <c r="AM258" s="286"/>
      <c r="AN258" s="286"/>
      <c r="AO258" s="286"/>
      <c r="AP258" s="286"/>
      <c r="AQ258" s="286"/>
      <c r="AR258" s="286"/>
      <c r="AS258" s="286"/>
      <c r="AT258" s="286"/>
      <c r="AU258" s="286"/>
      <c r="AV258" s="286"/>
      <c r="AW258" s="286"/>
      <c r="AX258" s="286"/>
      <c r="AY258" s="286"/>
      <c r="AZ258" s="286"/>
      <c r="BA258" s="286"/>
      <c r="BB258" s="286"/>
      <c r="BC258" s="286"/>
      <c r="BD258" s="286"/>
      <c r="BE258" s="286"/>
      <c r="BF258" s="286"/>
      <c r="BG258" s="286"/>
      <c r="BH258" s="286"/>
      <c r="BI258" s="286"/>
      <c r="BJ258" s="286"/>
      <c r="BK258" s="286"/>
      <c r="BL258" s="286"/>
      <c r="BM258" s="286"/>
      <c r="BN258" s="286"/>
      <c r="BO258" s="286"/>
      <c r="BP258" s="286"/>
      <c r="BQ258" s="286"/>
      <c r="BR258" s="286"/>
      <c r="BS258" s="286"/>
      <c r="BT258" s="286"/>
      <c r="BU258" s="286"/>
      <c r="BV258" s="286"/>
      <c r="BW258" s="286"/>
      <c r="BX258" s="286"/>
      <c r="BY258" s="286"/>
      <c r="BZ258" s="286"/>
      <c r="CA258" s="286"/>
      <c r="CB258" s="286"/>
      <c r="CC258" s="286"/>
      <c r="CD258" s="286"/>
      <c r="CE258" s="286"/>
      <c r="CF258" s="286"/>
      <c r="CG258" s="286"/>
      <c r="CH258" s="286"/>
      <c r="CI258" s="286"/>
      <c r="CJ258" s="286"/>
      <c r="CK258" s="286"/>
      <c r="CL258" s="286"/>
      <c r="CM258" s="286"/>
      <c r="CN258" s="286"/>
      <c r="CO258" s="286"/>
      <c r="CP258" s="286"/>
      <c r="CQ258" s="286"/>
      <c r="CR258" s="286"/>
      <c r="CS258" s="286"/>
      <c r="CT258" s="286"/>
      <c r="CU258" s="286"/>
      <c r="CV258" s="286"/>
      <c r="CW258" s="286"/>
      <c r="CX258" s="286"/>
      <c r="CY258" s="286"/>
      <c r="CZ258" s="286"/>
      <c r="DA258" s="286"/>
      <c r="DB258" s="286"/>
      <c r="DC258" s="286"/>
      <c r="DD258" s="286"/>
    </row>
    <row r="259" spans="1:108" s="262" customFormat="1" ht="21.95" customHeight="1" x14ac:dyDescent="0.25">
      <c r="A259" s="355">
        <v>194</v>
      </c>
      <c r="B259" s="357"/>
      <c r="C259" s="350">
        <v>2655065</v>
      </c>
      <c r="D259" s="267" t="s">
        <v>358</v>
      </c>
      <c r="E259" s="27">
        <v>145</v>
      </c>
      <c r="F259" s="312" t="s">
        <v>25</v>
      </c>
      <c r="G259" s="266">
        <v>2200000</v>
      </c>
      <c r="H259" s="266">
        <v>2200000</v>
      </c>
      <c r="I259" s="266">
        <v>2200000</v>
      </c>
      <c r="J259" s="266">
        <v>2200000</v>
      </c>
      <c r="K259" s="266">
        <v>2200000</v>
      </c>
      <c r="L259" s="266">
        <v>2200000</v>
      </c>
      <c r="M259" s="266">
        <v>2200000</v>
      </c>
      <c r="N259" s="266">
        <v>2200000</v>
      </c>
      <c r="O259" s="266">
        <v>2200000</v>
      </c>
      <c r="P259" s="266">
        <v>2200000</v>
      </c>
      <c r="Q259" s="266">
        <v>2200000</v>
      </c>
      <c r="R259" s="266">
        <v>2200000</v>
      </c>
      <c r="S259" s="258">
        <f t="shared" si="13"/>
        <v>26400000</v>
      </c>
      <c r="T259" s="259">
        <f t="shared" si="14"/>
        <v>2200000</v>
      </c>
      <c r="U259" s="369">
        <f t="shared" si="12"/>
        <v>28600000</v>
      </c>
      <c r="V259" s="284"/>
      <c r="W259" s="285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  <c r="AH259" s="286"/>
      <c r="AI259" s="286"/>
      <c r="AJ259" s="286"/>
      <c r="AK259" s="286"/>
      <c r="AL259" s="286"/>
      <c r="AM259" s="286"/>
      <c r="AN259" s="286"/>
      <c r="AO259" s="286"/>
      <c r="AP259" s="286"/>
      <c r="AQ259" s="286"/>
      <c r="AR259" s="286"/>
      <c r="AS259" s="286"/>
      <c r="AT259" s="286"/>
      <c r="AU259" s="286"/>
      <c r="AV259" s="286"/>
      <c r="AW259" s="286"/>
      <c r="AX259" s="286"/>
      <c r="AY259" s="286"/>
      <c r="AZ259" s="286"/>
      <c r="BA259" s="286"/>
      <c r="BB259" s="286"/>
      <c r="BC259" s="286"/>
      <c r="BD259" s="286"/>
      <c r="BE259" s="286"/>
      <c r="BF259" s="286"/>
      <c r="BG259" s="286"/>
      <c r="BH259" s="286"/>
      <c r="BI259" s="286"/>
      <c r="BJ259" s="286"/>
      <c r="BK259" s="286"/>
      <c r="BL259" s="286"/>
      <c r="BM259" s="286"/>
      <c r="BN259" s="286"/>
      <c r="BO259" s="286"/>
      <c r="BP259" s="286"/>
      <c r="BQ259" s="286"/>
      <c r="BR259" s="286"/>
      <c r="BS259" s="286"/>
      <c r="BT259" s="286"/>
      <c r="BU259" s="286"/>
      <c r="BV259" s="286"/>
      <c r="BW259" s="286"/>
      <c r="BX259" s="286"/>
      <c r="BY259" s="286"/>
      <c r="BZ259" s="286"/>
      <c r="CA259" s="286"/>
      <c r="CB259" s="286"/>
      <c r="CC259" s="286"/>
      <c r="CD259" s="286"/>
      <c r="CE259" s="286"/>
      <c r="CF259" s="286"/>
      <c r="CG259" s="286"/>
      <c r="CH259" s="286"/>
      <c r="CI259" s="286"/>
      <c r="CJ259" s="286"/>
      <c r="CK259" s="286"/>
      <c r="CL259" s="286"/>
      <c r="CM259" s="286"/>
      <c r="CN259" s="286"/>
      <c r="CO259" s="286"/>
      <c r="CP259" s="286"/>
      <c r="CQ259" s="286"/>
      <c r="CR259" s="286"/>
      <c r="CS259" s="286"/>
      <c r="CT259" s="286"/>
      <c r="CU259" s="286"/>
      <c r="CV259" s="286"/>
      <c r="CW259" s="286"/>
      <c r="CX259" s="286"/>
      <c r="CY259" s="286"/>
      <c r="CZ259" s="286"/>
      <c r="DA259" s="286"/>
      <c r="DB259" s="286"/>
      <c r="DC259" s="286"/>
      <c r="DD259" s="286"/>
    </row>
    <row r="260" spans="1:108" s="262" customFormat="1" ht="21.95" customHeight="1" x14ac:dyDescent="0.25">
      <c r="A260" s="360">
        <v>195</v>
      </c>
      <c r="B260" s="371"/>
      <c r="C260" s="351">
        <v>1680299</v>
      </c>
      <c r="D260" s="267" t="s">
        <v>360</v>
      </c>
      <c r="E260" s="7">
        <v>145</v>
      </c>
      <c r="F260" s="311" t="s">
        <v>25</v>
      </c>
      <c r="G260" s="257">
        <v>4400000</v>
      </c>
      <c r="H260" s="257">
        <v>4400000</v>
      </c>
      <c r="I260" s="257">
        <v>4400000</v>
      </c>
      <c r="J260" s="257">
        <v>4400000</v>
      </c>
      <c r="K260" s="257">
        <v>4400000</v>
      </c>
      <c r="L260" s="257">
        <v>4400000</v>
      </c>
      <c r="M260" s="257">
        <v>4400000</v>
      </c>
      <c r="N260" s="257">
        <v>4400000</v>
      </c>
      <c r="O260" s="257">
        <v>4400000</v>
      </c>
      <c r="P260" s="257">
        <v>4400000</v>
      </c>
      <c r="Q260" s="257">
        <v>4400000</v>
      </c>
      <c r="R260" s="257">
        <v>4400000</v>
      </c>
      <c r="S260" s="258">
        <f t="shared" si="13"/>
        <v>52800000</v>
      </c>
      <c r="T260" s="259">
        <f t="shared" si="14"/>
        <v>4400000</v>
      </c>
      <c r="U260" s="369">
        <f t="shared" si="12"/>
        <v>57200000</v>
      </c>
      <c r="V260" s="284"/>
      <c r="W260" s="285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  <c r="AH260" s="286"/>
      <c r="AI260" s="286"/>
      <c r="AJ260" s="286"/>
      <c r="AK260" s="286"/>
      <c r="AL260" s="286"/>
      <c r="AM260" s="286"/>
      <c r="AN260" s="286"/>
      <c r="AO260" s="286"/>
      <c r="AP260" s="286"/>
      <c r="AQ260" s="286"/>
      <c r="AR260" s="286"/>
      <c r="AS260" s="286"/>
      <c r="AT260" s="286"/>
      <c r="AU260" s="286"/>
      <c r="AV260" s="286"/>
      <c r="AW260" s="286"/>
      <c r="AX260" s="286"/>
      <c r="AY260" s="286"/>
      <c r="AZ260" s="286"/>
      <c r="BA260" s="286"/>
      <c r="BB260" s="286"/>
      <c r="BC260" s="286"/>
      <c r="BD260" s="286"/>
      <c r="BE260" s="286"/>
      <c r="BF260" s="286"/>
      <c r="BG260" s="286"/>
      <c r="BH260" s="286"/>
      <c r="BI260" s="286"/>
      <c r="BJ260" s="286"/>
      <c r="BK260" s="286"/>
      <c r="BL260" s="286"/>
      <c r="BM260" s="286"/>
      <c r="BN260" s="286"/>
      <c r="BO260" s="286"/>
      <c r="BP260" s="286"/>
      <c r="BQ260" s="286"/>
      <c r="BR260" s="286"/>
      <c r="BS260" s="286"/>
      <c r="BT260" s="286"/>
      <c r="BU260" s="286"/>
      <c r="BV260" s="286"/>
      <c r="BW260" s="286"/>
      <c r="BX260" s="286"/>
      <c r="BY260" s="286"/>
      <c r="BZ260" s="286"/>
      <c r="CA260" s="286"/>
      <c r="CB260" s="286"/>
      <c r="CC260" s="286"/>
      <c r="CD260" s="286"/>
      <c r="CE260" s="286"/>
      <c r="CF260" s="286"/>
      <c r="CG260" s="286"/>
      <c r="CH260" s="286"/>
      <c r="CI260" s="286"/>
      <c r="CJ260" s="286"/>
      <c r="CK260" s="286"/>
      <c r="CL260" s="286"/>
      <c r="CM260" s="286"/>
      <c r="CN260" s="286"/>
      <c r="CO260" s="286"/>
      <c r="CP260" s="286"/>
      <c r="CQ260" s="286"/>
      <c r="CR260" s="286"/>
      <c r="CS260" s="286"/>
      <c r="CT260" s="286"/>
      <c r="CU260" s="286"/>
      <c r="CV260" s="286"/>
      <c r="CW260" s="286"/>
      <c r="CX260" s="286"/>
      <c r="CY260" s="286"/>
      <c r="CZ260" s="286"/>
      <c r="DA260" s="286"/>
      <c r="DB260" s="286"/>
      <c r="DC260" s="286"/>
      <c r="DD260" s="286"/>
    </row>
    <row r="261" spans="1:108" s="262" customFormat="1" ht="21.95" customHeight="1" x14ac:dyDescent="0.25">
      <c r="A261" s="355">
        <v>196</v>
      </c>
      <c r="B261" s="357"/>
      <c r="C261" s="351">
        <v>803534</v>
      </c>
      <c r="D261" s="267" t="s">
        <v>359</v>
      </c>
      <c r="E261" s="7">
        <v>145</v>
      </c>
      <c r="F261" s="311" t="s">
        <v>25</v>
      </c>
      <c r="G261" s="257">
        <v>2200000</v>
      </c>
      <c r="H261" s="257">
        <v>2200000</v>
      </c>
      <c r="I261" s="257">
        <v>2200000</v>
      </c>
      <c r="J261" s="257">
        <v>2200000</v>
      </c>
      <c r="K261" s="257">
        <v>2200000</v>
      </c>
      <c r="L261" s="257">
        <v>2200000</v>
      </c>
      <c r="M261" s="257">
        <v>2200000</v>
      </c>
      <c r="N261" s="257">
        <v>2200000</v>
      </c>
      <c r="O261" s="257">
        <v>2200000</v>
      </c>
      <c r="P261" s="257">
        <v>2200000</v>
      </c>
      <c r="Q261" s="257">
        <v>2200000</v>
      </c>
      <c r="R261" s="257">
        <v>2200000</v>
      </c>
      <c r="S261" s="258">
        <f t="shared" si="13"/>
        <v>26400000</v>
      </c>
      <c r="T261" s="259">
        <f t="shared" si="14"/>
        <v>2200000</v>
      </c>
      <c r="U261" s="369">
        <f t="shared" si="12"/>
        <v>28600000</v>
      </c>
      <c r="V261" s="284"/>
      <c r="W261" s="285"/>
      <c r="X261" s="286"/>
      <c r="Y261" s="286"/>
      <c r="Z261" s="286"/>
      <c r="AA261" s="286"/>
      <c r="AB261" s="286"/>
      <c r="AC261" s="286"/>
      <c r="AD261" s="286"/>
      <c r="AE261" s="286"/>
      <c r="AF261" s="286"/>
      <c r="AG261" s="286"/>
      <c r="AH261" s="286"/>
      <c r="AI261" s="286"/>
      <c r="AJ261" s="286"/>
      <c r="AK261" s="286"/>
      <c r="AL261" s="286"/>
      <c r="AM261" s="286"/>
      <c r="AN261" s="286"/>
      <c r="AO261" s="286"/>
      <c r="AP261" s="286"/>
      <c r="AQ261" s="286"/>
      <c r="AR261" s="286"/>
      <c r="AS261" s="286"/>
      <c r="AT261" s="286"/>
      <c r="AU261" s="286"/>
      <c r="AV261" s="286"/>
      <c r="AW261" s="286"/>
      <c r="AX261" s="286"/>
      <c r="AY261" s="286"/>
      <c r="AZ261" s="286"/>
      <c r="BA261" s="286"/>
      <c r="BB261" s="286"/>
      <c r="BC261" s="286"/>
      <c r="BD261" s="286"/>
      <c r="BE261" s="286"/>
      <c r="BF261" s="286"/>
      <c r="BG261" s="286"/>
      <c r="BH261" s="286"/>
      <c r="BI261" s="286"/>
      <c r="BJ261" s="286"/>
      <c r="BK261" s="286"/>
      <c r="BL261" s="286"/>
      <c r="BM261" s="286"/>
      <c r="BN261" s="286"/>
      <c r="BO261" s="286"/>
      <c r="BP261" s="286"/>
      <c r="BQ261" s="286"/>
      <c r="BR261" s="286"/>
      <c r="BS261" s="286"/>
      <c r="BT261" s="286"/>
      <c r="BU261" s="286"/>
      <c r="BV261" s="286"/>
      <c r="BW261" s="286"/>
      <c r="BX261" s="286"/>
      <c r="BY261" s="286"/>
      <c r="BZ261" s="286"/>
      <c r="CA261" s="286"/>
      <c r="CB261" s="286"/>
      <c r="CC261" s="286"/>
      <c r="CD261" s="286"/>
      <c r="CE261" s="286"/>
      <c r="CF261" s="286"/>
      <c r="CG261" s="286"/>
      <c r="CH261" s="286"/>
      <c r="CI261" s="286"/>
      <c r="CJ261" s="286"/>
      <c r="CK261" s="286"/>
      <c r="CL261" s="286"/>
      <c r="CM261" s="286"/>
      <c r="CN261" s="286"/>
      <c r="CO261" s="286"/>
      <c r="CP261" s="286"/>
      <c r="CQ261" s="286"/>
      <c r="CR261" s="286"/>
      <c r="CS261" s="286"/>
      <c r="CT261" s="286"/>
      <c r="CU261" s="286"/>
      <c r="CV261" s="286"/>
      <c r="CW261" s="286"/>
      <c r="CX261" s="286"/>
      <c r="CY261" s="286"/>
      <c r="CZ261" s="286"/>
      <c r="DA261" s="286"/>
      <c r="DB261" s="286"/>
      <c r="DC261" s="286"/>
      <c r="DD261" s="286"/>
    </row>
    <row r="262" spans="1:108" s="262" customFormat="1" ht="21.95" customHeight="1" x14ac:dyDescent="0.25">
      <c r="A262" s="360">
        <v>197</v>
      </c>
      <c r="B262" s="371"/>
      <c r="C262" s="351">
        <v>803534</v>
      </c>
      <c r="D262" s="267" t="s">
        <v>359</v>
      </c>
      <c r="E262" s="7">
        <v>145</v>
      </c>
      <c r="F262" s="311" t="s">
        <v>25</v>
      </c>
      <c r="G262" s="257">
        <v>4400000</v>
      </c>
      <c r="H262" s="257">
        <v>4400000</v>
      </c>
      <c r="I262" s="257">
        <v>4400000</v>
      </c>
      <c r="J262" s="257">
        <v>4400000</v>
      </c>
      <c r="K262" s="257">
        <v>4400000</v>
      </c>
      <c r="L262" s="257">
        <v>4400000</v>
      </c>
      <c r="M262" s="257">
        <v>4400000</v>
      </c>
      <c r="N262" s="257">
        <v>4400000</v>
      </c>
      <c r="O262" s="257">
        <v>4400000</v>
      </c>
      <c r="P262" s="257">
        <v>4400000</v>
      </c>
      <c r="Q262" s="257">
        <v>4400000</v>
      </c>
      <c r="R262" s="257">
        <v>4400000</v>
      </c>
      <c r="S262" s="258">
        <f t="shared" si="13"/>
        <v>52800000</v>
      </c>
      <c r="T262" s="259">
        <f t="shared" si="14"/>
        <v>4400000</v>
      </c>
      <c r="U262" s="369">
        <f t="shared" si="12"/>
        <v>57200000</v>
      </c>
      <c r="V262" s="284"/>
      <c r="W262" s="285"/>
      <c r="X262" s="286"/>
      <c r="Y262" s="286"/>
      <c r="Z262" s="286"/>
      <c r="AA262" s="286"/>
      <c r="AB262" s="286"/>
      <c r="AC262" s="286"/>
      <c r="AD262" s="286"/>
      <c r="AE262" s="286"/>
      <c r="AF262" s="286"/>
      <c r="AG262" s="286"/>
      <c r="AH262" s="286"/>
      <c r="AI262" s="286"/>
      <c r="AJ262" s="286"/>
      <c r="AK262" s="286"/>
      <c r="AL262" s="286"/>
      <c r="AM262" s="286"/>
      <c r="AN262" s="286"/>
      <c r="AO262" s="286"/>
      <c r="AP262" s="286"/>
      <c r="AQ262" s="286"/>
      <c r="AR262" s="286"/>
      <c r="AS262" s="286"/>
      <c r="AT262" s="286"/>
      <c r="AU262" s="286"/>
      <c r="AV262" s="286"/>
      <c r="AW262" s="286"/>
      <c r="AX262" s="286"/>
      <c r="AY262" s="286"/>
      <c r="AZ262" s="286"/>
      <c r="BA262" s="286"/>
      <c r="BB262" s="286"/>
      <c r="BC262" s="286"/>
      <c r="BD262" s="286"/>
      <c r="BE262" s="286"/>
      <c r="BF262" s="286"/>
      <c r="BG262" s="286"/>
      <c r="BH262" s="286"/>
      <c r="BI262" s="286"/>
      <c r="BJ262" s="286"/>
      <c r="BK262" s="286"/>
      <c r="BL262" s="286"/>
      <c r="BM262" s="286"/>
      <c r="BN262" s="286"/>
      <c r="BO262" s="286"/>
      <c r="BP262" s="286"/>
      <c r="BQ262" s="286"/>
      <c r="BR262" s="286"/>
      <c r="BS262" s="286"/>
      <c r="BT262" s="286"/>
      <c r="BU262" s="286"/>
      <c r="BV262" s="286"/>
      <c r="BW262" s="286"/>
      <c r="BX262" s="286"/>
      <c r="BY262" s="286"/>
      <c r="BZ262" s="286"/>
      <c r="CA262" s="286"/>
      <c r="CB262" s="286"/>
      <c r="CC262" s="286"/>
      <c r="CD262" s="286"/>
      <c r="CE262" s="286"/>
      <c r="CF262" s="286"/>
      <c r="CG262" s="286"/>
      <c r="CH262" s="286"/>
      <c r="CI262" s="286"/>
      <c r="CJ262" s="286"/>
      <c r="CK262" s="286"/>
      <c r="CL262" s="286"/>
      <c r="CM262" s="286"/>
      <c r="CN262" s="286"/>
      <c r="CO262" s="286"/>
      <c r="CP262" s="286"/>
      <c r="CQ262" s="286"/>
      <c r="CR262" s="286"/>
      <c r="CS262" s="286"/>
      <c r="CT262" s="286"/>
      <c r="CU262" s="286"/>
      <c r="CV262" s="286"/>
      <c r="CW262" s="286"/>
      <c r="CX262" s="286"/>
      <c r="CY262" s="286"/>
      <c r="CZ262" s="286"/>
      <c r="DA262" s="286"/>
      <c r="DB262" s="286"/>
      <c r="DC262" s="286"/>
      <c r="DD262" s="286"/>
    </row>
    <row r="263" spans="1:108" s="262" customFormat="1" ht="21.95" customHeight="1" x14ac:dyDescent="0.25">
      <c r="A263" s="355">
        <v>198</v>
      </c>
      <c r="B263" s="357"/>
      <c r="C263" s="351">
        <v>3006529</v>
      </c>
      <c r="D263" s="267" t="s">
        <v>361</v>
      </c>
      <c r="E263" s="7">
        <v>145</v>
      </c>
      <c r="F263" s="311" t="s">
        <v>25</v>
      </c>
      <c r="G263" s="257">
        <v>6050000</v>
      </c>
      <c r="H263" s="257">
        <v>6050000</v>
      </c>
      <c r="I263" s="257">
        <v>6050000</v>
      </c>
      <c r="J263" s="257">
        <v>6050000</v>
      </c>
      <c r="K263" s="257">
        <v>6050000</v>
      </c>
      <c r="L263" s="257">
        <v>6050000</v>
      </c>
      <c r="M263" s="257">
        <v>6050000</v>
      </c>
      <c r="N263" s="257">
        <v>6050000</v>
      </c>
      <c r="O263" s="257">
        <v>6050000</v>
      </c>
      <c r="P263" s="257">
        <v>6050000</v>
      </c>
      <c r="Q263" s="257">
        <v>6050000</v>
      </c>
      <c r="R263" s="257">
        <v>6050000</v>
      </c>
      <c r="S263" s="258">
        <f t="shared" si="13"/>
        <v>72600000</v>
      </c>
      <c r="T263" s="259">
        <f t="shared" si="14"/>
        <v>6050000</v>
      </c>
      <c r="U263" s="369">
        <f t="shared" si="12"/>
        <v>78650000</v>
      </c>
      <c r="V263" s="284"/>
      <c r="W263" s="285"/>
      <c r="X263" s="286"/>
      <c r="Y263" s="286"/>
      <c r="Z263" s="286"/>
      <c r="AA263" s="286"/>
      <c r="AB263" s="286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6"/>
      <c r="AZ263" s="286"/>
      <c r="BA263" s="286"/>
      <c r="BB263" s="286"/>
      <c r="BC263" s="286"/>
      <c r="BD263" s="286"/>
      <c r="BE263" s="286"/>
      <c r="BF263" s="286"/>
      <c r="BG263" s="286"/>
      <c r="BH263" s="286"/>
      <c r="BI263" s="286"/>
      <c r="BJ263" s="286"/>
      <c r="BK263" s="286"/>
      <c r="BL263" s="286"/>
      <c r="BM263" s="286"/>
      <c r="BN263" s="286"/>
      <c r="BO263" s="286"/>
      <c r="BP263" s="286"/>
      <c r="BQ263" s="286"/>
      <c r="BR263" s="286"/>
      <c r="BS263" s="286"/>
      <c r="BT263" s="286"/>
      <c r="BU263" s="286"/>
      <c r="BV263" s="286"/>
      <c r="BW263" s="286"/>
      <c r="BX263" s="286"/>
      <c r="BY263" s="286"/>
      <c r="BZ263" s="286"/>
      <c r="CA263" s="286"/>
      <c r="CB263" s="286"/>
      <c r="CC263" s="286"/>
      <c r="CD263" s="286"/>
      <c r="CE263" s="286"/>
      <c r="CF263" s="286"/>
      <c r="CG263" s="286"/>
      <c r="CH263" s="286"/>
      <c r="CI263" s="286"/>
      <c r="CJ263" s="286"/>
      <c r="CK263" s="286"/>
      <c r="CL263" s="286"/>
      <c r="CM263" s="286"/>
      <c r="CN263" s="286"/>
      <c r="CO263" s="286"/>
      <c r="CP263" s="286"/>
      <c r="CQ263" s="286"/>
      <c r="CR263" s="286"/>
      <c r="CS263" s="286"/>
      <c r="CT263" s="286"/>
      <c r="CU263" s="286"/>
      <c r="CV263" s="286"/>
      <c r="CW263" s="286"/>
      <c r="CX263" s="286"/>
      <c r="CY263" s="286"/>
      <c r="CZ263" s="286"/>
      <c r="DA263" s="286"/>
      <c r="DB263" s="286"/>
      <c r="DC263" s="286"/>
      <c r="DD263" s="286"/>
    </row>
    <row r="264" spans="1:108" s="262" customFormat="1" ht="21.95" customHeight="1" x14ac:dyDescent="0.25">
      <c r="A264" s="360">
        <v>199</v>
      </c>
      <c r="B264" s="357"/>
      <c r="C264" s="351">
        <v>991940</v>
      </c>
      <c r="D264" s="267" t="s">
        <v>367</v>
      </c>
      <c r="E264" s="7">
        <v>145</v>
      </c>
      <c r="F264" s="311" t="s">
        <v>25</v>
      </c>
      <c r="G264" s="257">
        <v>1400000</v>
      </c>
      <c r="H264" s="257">
        <v>1400000</v>
      </c>
      <c r="I264" s="257">
        <v>1400000</v>
      </c>
      <c r="J264" s="257">
        <v>1400000</v>
      </c>
      <c r="K264" s="257">
        <v>1400000</v>
      </c>
      <c r="L264" s="257">
        <v>1400000</v>
      </c>
      <c r="M264" s="257">
        <v>1400000</v>
      </c>
      <c r="N264" s="257">
        <v>1400000</v>
      </c>
      <c r="O264" s="257">
        <v>1400000</v>
      </c>
      <c r="P264" s="257">
        <v>1400000</v>
      </c>
      <c r="Q264" s="257">
        <v>1400000</v>
      </c>
      <c r="R264" s="257">
        <v>1400000</v>
      </c>
      <c r="S264" s="258">
        <f t="shared" si="13"/>
        <v>16800000</v>
      </c>
      <c r="T264" s="259">
        <f t="shared" si="14"/>
        <v>1400000</v>
      </c>
      <c r="U264" s="369">
        <f t="shared" si="12"/>
        <v>18200000</v>
      </c>
      <c r="V264" s="284"/>
      <c r="W264" s="285"/>
      <c r="X264" s="286"/>
      <c r="Y264" s="286"/>
      <c r="Z264" s="286"/>
      <c r="AA264" s="286"/>
      <c r="AB264" s="286"/>
      <c r="AC264" s="286"/>
      <c r="AD264" s="286"/>
      <c r="AE264" s="286"/>
      <c r="AF264" s="286"/>
      <c r="AG264" s="286"/>
      <c r="AH264" s="286"/>
      <c r="AI264" s="286"/>
      <c r="AJ264" s="286"/>
      <c r="AK264" s="286"/>
      <c r="AL264" s="286"/>
      <c r="AM264" s="286"/>
      <c r="AN264" s="286"/>
      <c r="AO264" s="286"/>
      <c r="AP264" s="286"/>
      <c r="AQ264" s="286"/>
      <c r="AR264" s="286"/>
      <c r="AS264" s="286"/>
      <c r="AT264" s="286"/>
      <c r="AU264" s="286"/>
      <c r="AV264" s="286"/>
      <c r="AW264" s="286"/>
      <c r="AX264" s="286"/>
      <c r="AY264" s="286"/>
      <c r="AZ264" s="286"/>
      <c r="BA264" s="286"/>
      <c r="BB264" s="286"/>
      <c r="BC264" s="286"/>
      <c r="BD264" s="286"/>
      <c r="BE264" s="286"/>
      <c r="BF264" s="286"/>
      <c r="BG264" s="286"/>
      <c r="BH264" s="286"/>
      <c r="BI264" s="286"/>
      <c r="BJ264" s="286"/>
      <c r="BK264" s="286"/>
      <c r="BL264" s="286"/>
      <c r="BM264" s="286"/>
      <c r="BN264" s="286"/>
      <c r="BO264" s="286"/>
      <c r="BP264" s="286"/>
      <c r="BQ264" s="286"/>
      <c r="BR264" s="286"/>
      <c r="BS264" s="286"/>
      <c r="BT264" s="286"/>
      <c r="BU264" s="286"/>
      <c r="BV264" s="286"/>
      <c r="BW264" s="286"/>
      <c r="BX264" s="286"/>
      <c r="BY264" s="286"/>
      <c r="BZ264" s="286"/>
      <c r="CA264" s="286"/>
      <c r="CB264" s="286"/>
      <c r="CC264" s="286"/>
      <c r="CD264" s="286"/>
      <c r="CE264" s="286"/>
      <c r="CF264" s="286"/>
      <c r="CG264" s="286"/>
      <c r="CH264" s="286"/>
      <c r="CI264" s="286"/>
      <c r="CJ264" s="286"/>
      <c r="CK264" s="286"/>
      <c r="CL264" s="286"/>
      <c r="CM264" s="286"/>
      <c r="CN264" s="286"/>
      <c r="CO264" s="286"/>
      <c r="CP264" s="286"/>
      <c r="CQ264" s="286"/>
      <c r="CR264" s="286"/>
      <c r="CS264" s="286"/>
      <c r="CT264" s="286"/>
      <c r="CU264" s="286"/>
      <c r="CV264" s="286"/>
      <c r="CW264" s="286"/>
      <c r="CX264" s="286"/>
      <c r="CY264" s="286"/>
      <c r="CZ264" s="286"/>
      <c r="DA264" s="286"/>
      <c r="DB264" s="286"/>
      <c r="DC264" s="286"/>
      <c r="DD264" s="286"/>
    </row>
    <row r="265" spans="1:108" s="262" customFormat="1" ht="21.95" customHeight="1" x14ac:dyDescent="0.25">
      <c r="A265" s="355">
        <v>200</v>
      </c>
      <c r="B265" s="357"/>
      <c r="C265" s="351">
        <v>1026790</v>
      </c>
      <c r="D265" s="267" t="s">
        <v>366</v>
      </c>
      <c r="E265" s="7">
        <v>145</v>
      </c>
      <c r="F265" s="311" t="s">
        <v>25</v>
      </c>
      <c r="G265" s="257">
        <v>4950000</v>
      </c>
      <c r="H265" s="257">
        <v>4950000</v>
      </c>
      <c r="I265" s="257">
        <v>4950000</v>
      </c>
      <c r="J265" s="257">
        <v>4950000</v>
      </c>
      <c r="K265" s="257">
        <v>4950000</v>
      </c>
      <c r="L265" s="257">
        <v>4950000</v>
      </c>
      <c r="M265" s="257">
        <v>4950000</v>
      </c>
      <c r="N265" s="257">
        <v>4950000</v>
      </c>
      <c r="O265" s="257">
        <v>4950000</v>
      </c>
      <c r="P265" s="257">
        <v>4950000</v>
      </c>
      <c r="Q265" s="257">
        <v>4950000</v>
      </c>
      <c r="R265" s="257">
        <v>4950000</v>
      </c>
      <c r="S265" s="258">
        <f t="shared" si="13"/>
        <v>59400000</v>
      </c>
      <c r="T265" s="259">
        <f t="shared" si="14"/>
        <v>4950000</v>
      </c>
      <c r="U265" s="369">
        <f t="shared" si="12"/>
        <v>64350000</v>
      </c>
      <c r="V265" s="284"/>
      <c r="W265" s="285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  <c r="AH265" s="286"/>
      <c r="AI265" s="286"/>
      <c r="AJ265" s="286"/>
      <c r="AK265" s="286"/>
      <c r="AL265" s="286"/>
      <c r="AM265" s="286"/>
      <c r="AN265" s="286"/>
      <c r="AO265" s="286"/>
      <c r="AP265" s="286"/>
      <c r="AQ265" s="286"/>
      <c r="AR265" s="286"/>
      <c r="AS265" s="286"/>
      <c r="AT265" s="286"/>
      <c r="AU265" s="286"/>
      <c r="AV265" s="286"/>
      <c r="AW265" s="286"/>
      <c r="AX265" s="286"/>
      <c r="AY265" s="286"/>
      <c r="AZ265" s="286"/>
      <c r="BA265" s="286"/>
      <c r="BB265" s="286"/>
      <c r="BC265" s="286"/>
      <c r="BD265" s="286"/>
      <c r="BE265" s="286"/>
      <c r="BF265" s="286"/>
      <c r="BG265" s="286"/>
      <c r="BH265" s="286"/>
      <c r="BI265" s="286"/>
      <c r="BJ265" s="286"/>
      <c r="BK265" s="286"/>
      <c r="BL265" s="286"/>
      <c r="BM265" s="286"/>
      <c r="BN265" s="286"/>
      <c r="BO265" s="286"/>
      <c r="BP265" s="286"/>
      <c r="BQ265" s="286"/>
      <c r="BR265" s="286"/>
      <c r="BS265" s="286"/>
      <c r="BT265" s="286"/>
      <c r="BU265" s="286"/>
      <c r="BV265" s="286"/>
      <c r="BW265" s="286"/>
      <c r="BX265" s="286"/>
      <c r="BY265" s="286"/>
      <c r="BZ265" s="286"/>
      <c r="CA265" s="286"/>
      <c r="CB265" s="286"/>
      <c r="CC265" s="286"/>
      <c r="CD265" s="286"/>
      <c r="CE265" s="286"/>
      <c r="CF265" s="286"/>
      <c r="CG265" s="286"/>
      <c r="CH265" s="286"/>
      <c r="CI265" s="286"/>
      <c r="CJ265" s="286"/>
      <c r="CK265" s="286"/>
      <c r="CL265" s="286"/>
      <c r="CM265" s="286"/>
      <c r="CN265" s="286"/>
      <c r="CO265" s="286"/>
      <c r="CP265" s="286"/>
      <c r="CQ265" s="286"/>
      <c r="CR265" s="286"/>
      <c r="CS265" s="286"/>
      <c r="CT265" s="286"/>
      <c r="CU265" s="286"/>
      <c r="CV265" s="286"/>
      <c r="CW265" s="286"/>
      <c r="CX265" s="286"/>
      <c r="CY265" s="286"/>
      <c r="CZ265" s="286"/>
      <c r="DA265" s="286"/>
      <c r="DB265" s="286"/>
      <c r="DC265" s="286"/>
      <c r="DD265" s="286"/>
    </row>
    <row r="266" spans="1:108" s="262" customFormat="1" ht="21.95" customHeight="1" x14ac:dyDescent="0.25">
      <c r="A266" s="355">
        <v>201</v>
      </c>
      <c r="B266" s="357"/>
      <c r="C266" s="351">
        <v>1693463</v>
      </c>
      <c r="D266" s="267" t="s">
        <v>465</v>
      </c>
      <c r="E266" s="7">
        <v>145</v>
      </c>
      <c r="F266" s="311" t="s">
        <v>25</v>
      </c>
      <c r="G266" s="257">
        <v>4000000</v>
      </c>
      <c r="H266" s="257">
        <v>4000000</v>
      </c>
      <c r="I266" s="257">
        <v>4000000</v>
      </c>
      <c r="J266" s="257">
        <v>4000000</v>
      </c>
      <c r="K266" s="257">
        <v>4000000</v>
      </c>
      <c r="L266" s="257">
        <v>4000000</v>
      </c>
      <c r="M266" s="257">
        <v>4000000</v>
      </c>
      <c r="N266" s="257">
        <v>4000000</v>
      </c>
      <c r="O266" s="257">
        <v>4000000</v>
      </c>
      <c r="P266" s="257">
        <v>4000000</v>
      </c>
      <c r="Q266" s="257">
        <v>4000000</v>
      </c>
      <c r="R266" s="257">
        <v>4000000</v>
      </c>
      <c r="S266" s="258">
        <f t="shared" si="13"/>
        <v>48000000</v>
      </c>
      <c r="T266" s="259">
        <f t="shared" si="14"/>
        <v>4000000</v>
      </c>
      <c r="U266" s="369">
        <f t="shared" si="12"/>
        <v>52000000</v>
      </c>
      <c r="V266" s="284"/>
      <c r="W266" s="285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  <c r="AH266" s="286"/>
      <c r="AI266" s="286"/>
      <c r="AJ266" s="286"/>
      <c r="AK266" s="286"/>
      <c r="AL266" s="286"/>
      <c r="AM266" s="286"/>
      <c r="AN266" s="286"/>
      <c r="AO266" s="286"/>
      <c r="AP266" s="286"/>
      <c r="AQ266" s="286"/>
      <c r="AR266" s="286"/>
      <c r="AS266" s="286"/>
      <c r="AT266" s="286"/>
      <c r="AU266" s="286"/>
      <c r="AV266" s="286"/>
      <c r="AW266" s="286"/>
      <c r="AX266" s="286"/>
      <c r="AY266" s="286"/>
      <c r="AZ266" s="286"/>
      <c r="BA266" s="286"/>
      <c r="BB266" s="286"/>
      <c r="BC266" s="286"/>
      <c r="BD266" s="286"/>
      <c r="BE266" s="286"/>
      <c r="BF266" s="286"/>
      <c r="BG266" s="286"/>
      <c r="BH266" s="286"/>
      <c r="BI266" s="286"/>
      <c r="BJ266" s="286"/>
      <c r="BK266" s="286"/>
      <c r="BL266" s="286"/>
      <c r="BM266" s="286"/>
      <c r="BN266" s="286"/>
      <c r="BO266" s="286"/>
      <c r="BP266" s="286"/>
      <c r="BQ266" s="286"/>
      <c r="BR266" s="286"/>
      <c r="BS266" s="286"/>
      <c r="BT266" s="286"/>
      <c r="BU266" s="286"/>
      <c r="BV266" s="286"/>
      <c r="BW266" s="286"/>
      <c r="BX266" s="286"/>
      <c r="BY266" s="286"/>
      <c r="BZ266" s="286"/>
      <c r="CA266" s="286"/>
      <c r="CB266" s="286"/>
      <c r="CC266" s="286"/>
      <c r="CD266" s="286"/>
      <c r="CE266" s="286"/>
      <c r="CF266" s="286"/>
      <c r="CG266" s="286"/>
      <c r="CH266" s="286"/>
      <c r="CI266" s="286"/>
      <c r="CJ266" s="286"/>
      <c r="CK266" s="286"/>
      <c r="CL266" s="286"/>
      <c r="CM266" s="286"/>
      <c r="CN266" s="286"/>
      <c r="CO266" s="286"/>
      <c r="CP266" s="286"/>
      <c r="CQ266" s="286"/>
      <c r="CR266" s="286"/>
      <c r="CS266" s="286"/>
      <c r="CT266" s="286"/>
      <c r="CU266" s="286"/>
      <c r="CV266" s="286"/>
      <c r="CW266" s="286"/>
      <c r="CX266" s="286"/>
      <c r="CY266" s="286"/>
      <c r="CZ266" s="286"/>
      <c r="DA266" s="286"/>
      <c r="DB266" s="286"/>
      <c r="DC266" s="286"/>
      <c r="DD266" s="286"/>
    </row>
    <row r="267" spans="1:108" s="262" customFormat="1" ht="21.95" customHeight="1" x14ac:dyDescent="0.25">
      <c r="A267" s="360">
        <v>195</v>
      </c>
      <c r="B267" s="371"/>
      <c r="C267" s="351">
        <v>3475973</v>
      </c>
      <c r="D267" s="267" t="s">
        <v>363</v>
      </c>
      <c r="E267" s="27">
        <v>145</v>
      </c>
      <c r="F267" s="312" t="s">
        <v>25</v>
      </c>
      <c r="G267" s="257">
        <v>2000000</v>
      </c>
      <c r="H267" s="257">
        <v>2000000</v>
      </c>
      <c r="I267" s="257">
        <v>2000000</v>
      </c>
      <c r="J267" s="257">
        <v>2000000</v>
      </c>
      <c r="K267" s="257">
        <v>2000000</v>
      </c>
      <c r="L267" s="257">
        <v>2000000</v>
      </c>
      <c r="M267" s="257">
        <v>2000000</v>
      </c>
      <c r="N267" s="257">
        <v>2000000</v>
      </c>
      <c r="O267" s="257">
        <v>2000000</v>
      </c>
      <c r="P267" s="257">
        <v>2000000</v>
      </c>
      <c r="Q267" s="257">
        <v>2000000</v>
      </c>
      <c r="R267" s="257">
        <v>2000000</v>
      </c>
      <c r="S267" s="258">
        <f t="shared" si="13"/>
        <v>24000000</v>
      </c>
      <c r="T267" s="259">
        <f t="shared" si="14"/>
        <v>2000000</v>
      </c>
      <c r="U267" s="369">
        <f t="shared" si="12"/>
        <v>26000000</v>
      </c>
      <c r="V267" s="284"/>
      <c r="W267" s="285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  <c r="AH267" s="286"/>
      <c r="AI267" s="286"/>
      <c r="AJ267" s="286"/>
      <c r="AK267" s="286"/>
      <c r="AL267" s="286"/>
      <c r="AM267" s="286"/>
      <c r="AN267" s="286"/>
      <c r="AO267" s="286"/>
      <c r="AP267" s="286"/>
      <c r="AQ267" s="286"/>
      <c r="AR267" s="286"/>
      <c r="AS267" s="286"/>
      <c r="AT267" s="286"/>
      <c r="AU267" s="286"/>
      <c r="AV267" s="286"/>
      <c r="AW267" s="286"/>
      <c r="AX267" s="286"/>
      <c r="AY267" s="286"/>
      <c r="AZ267" s="286"/>
      <c r="BA267" s="286"/>
      <c r="BB267" s="286"/>
      <c r="BC267" s="286"/>
      <c r="BD267" s="286"/>
      <c r="BE267" s="286"/>
      <c r="BF267" s="286"/>
      <c r="BG267" s="286"/>
      <c r="BH267" s="286"/>
      <c r="BI267" s="286"/>
      <c r="BJ267" s="286"/>
      <c r="BK267" s="286"/>
      <c r="BL267" s="286"/>
      <c r="BM267" s="286"/>
      <c r="BN267" s="286"/>
      <c r="BO267" s="286"/>
      <c r="BP267" s="286"/>
      <c r="BQ267" s="286"/>
      <c r="BR267" s="286"/>
      <c r="BS267" s="286"/>
      <c r="BT267" s="286"/>
      <c r="BU267" s="286"/>
      <c r="BV267" s="286"/>
      <c r="BW267" s="286"/>
      <c r="BX267" s="286"/>
      <c r="BY267" s="286"/>
      <c r="BZ267" s="286"/>
      <c r="CA267" s="286"/>
      <c r="CB267" s="286"/>
      <c r="CC267" s="286"/>
      <c r="CD267" s="286"/>
      <c r="CE267" s="286"/>
      <c r="CF267" s="286"/>
      <c r="CG267" s="286"/>
      <c r="CH267" s="286"/>
      <c r="CI267" s="286"/>
      <c r="CJ267" s="286"/>
      <c r="CK267" s="286"/>
      <c r="CL267" s="286"/>
      <c r="CM267" s="286"/>
      <c r="CN267" s="286"/>
      <c r="CO267" s="286"/>
      <c r="CP267" s="286"/>
      <c r="CQ267" s="286"/>
      <c r="CR267" s="286"/>
      <c r="CS267" s="286"/>
      <c r="CT267" s="286"/>
      <c r="CU267" s="286"/>
      <c r="CV267" s="286"/>
      <c r="CW267" s="286"/>
      <c r="CX267" s="286"/>
      <c r="CY267" s="286"/>
      <c r="CZ267" s="286"/>
      <c r="DA267" s="286"/>
      <c r="DB267" s="286"/>
      <c r="DC267" s="286"/>
      <c r="DD267" s="286"/>
    </row>
    <row r="268" spans="1:108" s="256" customFormat="1" ht="28.5" customHeight="1" x14ac:dyDescent="0.5">
      <c r="A268" s="443" t="s">
        <v>338</v>
      </c>
      <c r="B268" s="444"/>
      <c r="C268" s="444"/>
      <c r="D268" s="444"/>
      <c r="E268" s="444"/>
      <c r="F268" s="445"/>
      <c r="G268" s="254">
        <f>SUM(G7:G267)</f>
        <v>514096110</v>
      </c>
      <c r="H268" s="254">
        <f>SUM(H7:H267)</f>
        <v>513961110</v>
      </c>
      <c r="I268" s="254">
        <f>SUM(I7:I267)</f>
        <v>529101110</v>
      </c>
      <c r="J268" s="254">
        <f>SUM(J7:J267)</f>
        <v>525366110</v>
      </c>
      <c r="K268" s="254">
        <f>SUM(K7:K267)</f>
        <v>528281110</v>
      </c>
      <c r="L268" s="254">
        <f t="shared" ref="H268:U268" si="18">SUM(L7:L267)</f>
        <v>534641110</v>
      </c>
      <c r="M268" s="254">
        <f t="shared" si="18"/>
        <v>422512545</v>
      </c>
      <c r="N268" s="254">
        <f t="shared" si="18"/>
        <v>406901110</v>
      </c>
      <c r="O268" s="254">
        <f t="shared" si="18"/>
        <v>408841110</v>
      </c>
      <c r="P268" s="254">
        <f t="shared" si="18"/>
        <v>413242110</v>
      </c>
      <c r="Q268" s="254">
        <f t="shared" si="18"/>
        <v>539343804</v>
      </c>
      <c r="R268" s="254">
        <f t="shared" si="18"/>
        <v>526747110</v>
      </c>
      <c r="S268" s="254">
        <f t="shared" si="18"/>
        <v>5845734449</v>
      </c>
      <c r="T268" s="254">
        <f>SUM(T7:T267)</f>
        <v>583277870.75000012</v>
      </c>
      <c r="U268" s="255">
        <f>SUM(U7:U267)</f>
        <v>6429012319.75</v>
      </c>
      <c r="V268" s="448"/>
      <c r="W268" s="449"/>
      <c r="X268" s="450"/>
      <c r="Y268" s="450"/>
      <c r="Z268" s="450"/>
      <c r="AA268" s="450"/>
      <c r="AB268" s="450"/>
      <c r="AC268" s="450"/>
      <c r="AD268" s="450"/>
      <c r="AE268" s="450"/>
      <c r="AF268" s="450"/>
      <c r="AG268" s="450"/>
      <c r="AH268" s="450"/>
      <c r="AI268" s="450"/>
      <c r="AJ268" s="450"/>
      <c r="AK268" s="450"/>
      <c r="AL268" s="450"/>
      <c r="AM268" s="450"/>
      <c r="AN268" s="450"/>
      <c r="AO268" s="450"/>
      <c r="AP268" s="450"/>
      <c r="AQ268" s="450"/>
      <c r="AR268" s="450"/>
      <c r="AS268" s="450"/>
      <c r="AT268" s="450"/>
      <c r="AU268" s="450"/>
      <c r="AV268" s="450"/>
      <c r="AW268" s="450"/>
      <c r="AX268" s="450"/>
      <c r="AY268" s="450"/>
      <c r="AZ268" s="450"/>
      <c r="BA268" s="450"/>
      <c r="BB268" s="450"/>
      <c r="BC268" s="450"/>
      <c r="BD268" s="450"/>
      <c r="BE268" s="450"/>
      <c r="BF268" s="450"/>
      <c r="BG268" s="450"/>
      <c r="BH268" s="450"/>
      <c r="BI268" s="450"/>
      <c r="BJ268" s="450"/>
      <c r="BK268" s="450"/>
      <c r="BL268" s="450"/>
      <c r="BM268" s="450"/>
      <c r="BN268" s="450"/>
      <c r="BO268" s="450"/>
      <c r="BP268" s="450"/>
      <c r="BQ268" s="450"/>
      <c r="BR268" s="450"/>
      <c r="BS268" s="450"/>
      <c r="BT268" s="450"/>
      <c r="BU268" s="450"/>
      <c r="BV268" s="450"/>
      <c r="BW268" s="450"/>
      <c r="BX268" s="450"/>
      <c r="BY268" s="450"/>
      <c r="BZ268" s="450"/>
      <c r="CA268" s="450"/>
      <c r="CB268" s="450"/>
      <c r="CC268" s="450"/>
      <c r="CD268" s="450"/>
      <c r="CE268" s="450"/>
      <c r="CF268" s="450"/>
      <c r="CG268" s="450"/>
      <c r="CH268" s="450"/>
      <c r="CI268" s="450"/>
      <c r="CJ268" s="450"/>
      <c r="CK268" s="450"/>
      <c r="CL268" s="450"/>
      <c r="CM268" s="450"/>
      <c r="CN268" s="450"/>
      <c r="CO268" s="450"/>
      <c r="CP268" s="450"/>
      <c r="CQ268" s="450"/>
      <c r="CR268" s="450"/>
      <c r="CS268" s="450"/>
      <c r="CT268" s="450"/>
      <c r="CU268" s="450"/>
      <c r="CV268" s="450"/>
      <c r="CW268" s="450"/>
      <c r="CX268" s="450"/>
      <c r="CY268" s="450"/>
      <c r="CZ268" s="450"/>
      <c r="DA268" s="450"/>
      <c r="DB268" s="450"/>
      <c r="DC268" s="450"/>
      <c r="DD268" s="450"/>
    </row>
    <row r="269" spans="1:108" s="3" customFormat="1" ht="28.5" customHeight="1" x14ac:dyDescent="0.3">
      <c r="A269" s="4"/>
      <c r="B269" s="176"/>
      <c r="C269" s="352"/>
      <c r="D269" s="6"/>
      <c r="E269" s="5"/>
      <c r="F269" s="316"/>
      <c r="G269" s="24"/>
      <c r="H269" s="15"/>
      <c r="I269" s="16"/>
      <c r="J269" s="16"/>
      <c r="K269" s="16"/>
      <c r="L269" s="17"/>
      <c r="M269" s="17"/>
      <c r="N269" s="17"/>
      <c r="O269" s="17"/>
      <c r="P269" s="17"/>
      <c r="Q269" s="18"/>
      <c r="R269" s="17"/>
      <c r="S269" s="19"/>
      <c r="T269" s="19"/>
      <c r="U269" s="245"/>
      <c r="V269" s="14"/>
    </row>
    <row r="270" spans="1:108" s="3" customFormat="1" ht="28.5" customHeight="1" x14ac:dyDescent="0.3">
      <c r="A270" s="4"/>
      <c r="B270" s="176"/>
      <c r="C270" s="353"/>
      <c r="D270" s="5"/>
      <c r="E270" s="1"/>
      <c r="F270" s="317"/>
      <c r="G270" s="25"/>
      <c r="H270" s="20"/>
      <c r="I270" s="17"/>
      <c r="J270" s="17"/>
      <c r="K270" s="17"/>
      <c r="L270" s="17"/>
      <c r="M270" s="17"/>
      <c r="N270" s="17"/>
      <c r="O270" s="17"/>
      <c r="P270" s="17"/>
      <c r="Q270" s="18"/>
      <c r="R270" s="17"/>
      <c r="S270" s="19"/>
      <c r="T270" s="19"/>
      <c r="U270" s="245"/>
      <c r="V270" s="14"/>
    </row>
  </sheetData>
  <autoFilter ref="A6:U270"/>
  <mergeCells count="143">
    <mergeCell ref="A17:A19"/>
    <mergeCell ref="A20:A22"/>
    <mergeCell ref="A268:F268"/>
    <mergeCell ref="D223:D225"/>
    <mergeCell ref="C223:C225"/>
    <mergeCell ref="A217:A219"/>
    <mergeCell ref="B217:B219"/>
    <mergeCell ref="C217:C219"/>
    <mergeCell ref="D217:D219"/>
    <mergeCell ref="A220:A222"/>
    <mergeCell ref="B220:B222"/>
    <mergeCell ref="C220:C222"/>
    <mergeCell ref="D220:D222"/>
    <mergeCell ref="A223:A225"/>
    <mergeCell ref="B223:B225"/>
    <mergeCell ref="D256:D258"/>
    <mergeCell ref="C256:C258"/>
    <mergeCell ref="B256:B258"/>
    <mergeCell ref="A256:A258"/>
    <mergeCell ref="A229:A231"/>
    <mergeCell ref="B229:B231"/>
    <mergeCell ref="C229:C231"/>
    <mergeCell ref="D229:D231"/>
    <mergeCell ref="D226:D228"/>
    <mergeCell ref="C226:C228"/>
    <mergeCell ref="B226:B228"/>
    <mergeCell ref="C42:C43"/>
    <mergeCell ref="D42:D43"/>
    <mergeCell ref="A226:A228"/>
    <mergeCell ref="B202:B204"/>
    <mergeCell ref="C202:C204"/>
    <mergeCell ref="B205:B207"/>
    <mergeCell ref="C205:C207"/>
    <mergeCell ref="B208:B210"/>
    <mergeCell ref="C208:C210"/>
    <mergeCell ref="B211:B213"/>
    <mergeCell ref="C211:C213"/>
    <mergeCell ref="B214:B216"/>
    <mergeCell ref="C214:C216"/>
    <mergeCell ref="A202:A204"/>
    <mergeCell ref="A208:A210"/>
    <mergeCell ref="A205:A207"/>
    <mergeCell ref="A45:A46"/>
    <mergeCell ref="A11:A13"/>
    <mergeCell ref="B11:B13"/>
    <mergeCell ref="D208:D210"/>
    <mergeCell ref="A211:A213"/>
    <mergeCell ref="D211:D213"/>
    <mergeCell ref="A214:A216"/>
    <mergeCell ref="D214:D216"/>
    <mergeCell ref="A199:A201"/>
    <mergeCell ref="C199:C201"/>
    <mergeCell ref="D199:D201"/>
    <mergeCell ref="A34:A35"/>
    <mergeCell ref="A49:A50"/>
    <mergeCell ref="B49:B50"/>
    <mergeCell ref="A40:A41"/>
    <mergeCell ref="B40:B41"/>
    <mergeCell ref="D40:D41"/>
    <mergeCell ref="C40:C41"/>
    <mergeCell ref="D49:D50"/>
    <mergeCell ref="C49:C50"/>
    <mergeCell ref="D202:D204"/>
    <mergeCell ref="D205:D207"/>
    <mergeCell ref="B199:B201"/>
    <mergeCell ref="A42:A43"/>
    <mergeCell ref="B42:B43"/>
    <mergeCell ref="C21:C22"/>
    <mergeCell ref="D21:D22"/>
    <mergeCell ref="A3:S3"/>
    <mergeCell ref="U23:U25"/>
    <mergeCell ref="U32:U33"/>
    <mergeCell ref="U34:U35"/>
    <mergeCell ref="A32:A33"/>
    <mergeCell ref="B32:B33"/>
    <mergeCell ref="C32:C33"/>
    <mergeCell ref="A7:A10"/>
    <mergeCell ref="B7:B10"/>
    <mergeCell ref="C7:C10"/>
    <mergeCell ref="D7:D10"/>
    <mergeCell ref="A23:A25"/>
    <mergeCell ref="B23:B25"/>
    <mergeCell ref="C23:C25"/>
    <mergeCell ref="D23:D25"/>
    <mergeCell ref="B34:B35"/>
    <mergeCell ref="C34:C35"/>
    <mergeCell ref="D34:D35"/>
    <mergeCell ref="D17:D18"/>
    <mergeCell ref="B17:B18"/>
    <mergeCell ref="C17:C18"/>
    <mergeCell ref="U14:U16"/>
    <mergeCell ref="U42:U43"/>
    <mergeCell ref="U40:U41"/>
    <mergeCell ref="U49:U50"/>
    <mergeCell ref="D32:D33"/>
    <mergeCell ref="A4:U4"/>
    <mergeCell ref="A5:U5"/>
    <mergeCell ref="U7:U10"/>
    <mergeCell ref="U11:U13"/>
    <mergeCell ref="U17:U18"/>
    <mergeCell ref="U19:U20"/>
    <mergeCell ref="U21:U22"/>
    <mergeCell ref="A14:A16"/>
    <mergeCell ref="B14:B16"/>
    <mergeCell ref="C14:C16"/>
    <mergeCell ref="D14:D16"/>
    <mergeCell ref="C11:C13"/>
    <mergeCell ref="D11:D13"/>
    <mergeCell ref="B19:B20"/>
    <mergeCell ref="C19:C20"/>
    <mergeCell ref="D19:D20"/>
    <mergeCell ref="B21:B22"/>
    <mergeCell ref="A232:A234"/>
    <mergeCell ref="B232:B234"/>
    <mergeCell ref="C232:C234"/>
    <mergeCell ref="D232:D234"/>
    <mergeCell ref="D235:D237"/>
    <mergeCell ref="D238:D240"/>
    <mergeCell ref="D241:D243"/>
    <mergeCell ref="D244:D246"/>
    <mergeCell ref="D247:D249"/>
    <mergeCell ref="C253:C255"/>
    <mergeCell ref="D253:D255"/>
    <mergeCell ref="D250:D252"/>
    <mergeCell ref="C235:C237"/>
    <mergeCell ref="C238:C240"/>
    <mergeCell ref="C241:C243"/>
    <mergeCell ref="C244:C246"/>
    <mergeCell ref="C247:C249"/>
    <mergeCell ref="A235:A237"/>
    <mergeCell ref="A238:A240"/>
    <mergeCell ref="A241:A243"/>
    <mergeCell ref="A244:A246"/>
    <mergeCell ref="A247:A249"/>
    <mergeCell ref="A250:A252"/>
    <mergeCell ref="B235:B237"/>
    <mergeCell ref="B238:B240"/>
    <mergeCell ref="B241:B243"/>
    <mergeCell ref="B244:B246"/>
    <mergeCell ref="B247:B249"/>
    <mergeCell ref="B250:B252"/>
    <mergeCell ref="C250:C252"/>
    <mergeCell ref="A253:A255"/>
  </mergeCells>
  <conditionalFormatting sqref="D229 D226 D202:D223 D256 D199">
    <cfRule type="containsText" dxfId="39" priority="96" operator="containsText" text="COBRO">
      <formula>NOT(ISERROR(SEARCH("COBRO",D199)))</formula>
    </cfRule>
  </conditionalFormatting>
  <conditionalFormatting sqref="D229 D226 D202:D223 D256 D199">
    <cfRule type="containsText" dxfId="38" priority="95" operator="containsText" text="NO COBRO">
      <formula>NOT(ISERROR(SEARCH("NO COBRO",D199)))</formula>
    </cfRule>
  </conditionalFormatting>
  <conditionalFormatting sqref="C173">
    <cfRule type="containsText" dxfId="37" priority="27" operator="containsText" text="COBRO">
      <formula>NOT(ISERROR(SEARCH("COBRO",C173)))</formula>
    </cfRule>
  </conditionalFormatting>
  <conditionalFormatting sqref="C169 D159:D166 C138:D158 C175:D179 C183:D197">
    <cfRule type="containsText" dxfId="36" priority="29" operator="containsText" text="COBRO">
      <formula>NOT(ISERROR(SEARCH("COBRO",C138)))</formula>
    </cfRule>
  </conditionalFormatting>
  <conditionalFormatting sqref="C169 D159:D166 C138:D158 C175:D179 C183:D197">
    <cfRule type="containsText" dxfId="35" priority="30" operator="containsText" text="NO COBRO">
      <formula>NOT(ISERROR(SEARCH("NO COBRO",C138)))</formula>
    </cfRule>
  </conditionalFormatting>
  <conditionalFormatting sqref="C173">
    <cfRule type="containsText" dxfId="34" priority="28" operator="containsText" text="NO COBRO">
      <formula>NOT(ISERROR(SEARCH("NO COBRO",C173)))</formula>
    </cfRule>
  </conditionalFormatting>
  <conditionalFormatting sqref="D173">
    <cfRule type="containsText" dxfId="33" priority="25" operator="containsText" text="COBRO">
      <formula>NOT(ISERROR(SEARCH("COBRO",D173)))</formula>
    </cfRule>
  </conditionalFormatting>
  <conditionalFormatting sqref="D173">
    <cfRule type="containsText" dxfId="32" priority="26" operator="containsText" text="NO COBRO">
      <formula>NOT(ISERROR(SEARCH("NO COBRO",D173)))</formula>
    </cfRule>
  </conditionalFormatting>
  <conditionalFormatting sqref="C198:D198">
    <cfRule type="containsText" dxfId="31" priority="23" operator="containsText" text="COBRO">
      <formula>NOT(ISERROR(SEARCH("COBRO",C198)))</formula>
    </cfRule>
  </conditionalFormatting>
  <conditionalFormatting sqref="C198:D198">
    <cfRule type="containsText" dxfId="30" priority="24" operator="containsText" text="NO COBRO">
      <formula>NOT(ISERROR(SEARCH("NO COBRO",C198)))</formula>
    </cfRule>
  </conditionalFormatting>
  <conditionalFormatting sqref="C88:D88 C96:D96">
    <cfRule type="containsText" dxfId="29" priority="34" operator="containsText" text="COBRO">
      <formula>NOT(ISERROR(SEARCH("COBRO",C88)))</formula>
    </cfRule>
  </conditionalFormatting>
  <conditionalFormatting sqref="C88:D88 C96:D96">
    <cfRule type="containsText" dxfId="28" priority="33" operator="containsText" text="NO COBRO">
      <formula>NOT(ISERROR(SEARCH("NO COBRO",C88)))</formula>
    </cfRule>
  </conditionalFormatting>
  <conditionalFormatting sqref="C89:D89">
    <cfRule type="containsText" dxfId="27" priority="32" operator="containsText" text="COBRO">
      <formula>NOT(ISERROR(SEARCH("COBRO",C89)))</formula>
    </cfRule>
  </conditionalFormatting>
  <conditionalFormatting sqref="C89:D89">
    <cfRule type="containsText" dxfId="26" priority="31" operator="containsText" text="NO COBRO">
      <formula>NOT(ISERROR(SEARCH("NO COBRO",C89)))</formula>
    </cfRule>
  </conditionalFormatting>
  <conditionalFormatting sqref="C180:D180">
    <cfRule type="containsText" dxfId="25" priority="21" operator="containsText" text="COBRO">
      <formula>NOT(ISERROR(SEARCH("COBRO",C180)))</formula>
    </cfRule>
  </conditionalFormatting>
  <conditionalFormatting sqref="C181:D181">
    <cfRule type="containsText" dxfId="24" priority="19" operator="containsText" text="COBRO">
      <formula>NOT(ISERROR(SEARCH("COBRO",C181)))</formula>
    </cfRule>
  </conditionalFormatting>
  <conditionalFormatting sqref="C180:D180">
    <cfRule type="containsText" dxfId="23" priority="22" operator="containsText" text="NO COBRO">
      <formula>NOT(ISERROR(SEARCH("NO COBRO",C180)))</formula>
    </cfRule>
  </conditionalFormatting>
  <conditionalFormatting sqref="C182:D182">
    <cfRule type="containsText" dxfId="22" priority="17" operator="containsText" text="COBRO">
      <formula>NOT(ISERROR(SEARCH("COBRO",C182)))</formula>
    </cfRule>
  </conditionalFormatting>
  <conditionalFormatting sqref="C181:D181">
    <cfRule type="containsText" dxfId="21" priority="20" operator="containsText" text="NO COBRO">
      <formula>NOT(ISERROR(SEARCH("NO COBRO",C181)))</formula>
    </cfRule>
  </conditionalFormatting>
  <conditionalFormatting sqref="C182:D182">
    <cfRule type="containsText" dxfId="20" priority="18" operator="containsText" text="NO COBRO">
      <formula>NOT(ISERROR(SEARCH("NO COBRO",C182)))</formula>
    </cfRule>
  </conditionalFormatting>
  <conditionalFormatting sqref="D232">
    <cfRule type="containsText" dxfId="19" priority="16" operator="containsText" text="COBRO">
      <formula>NOT(ISERROR(SEARCH("COBRO",D232)))</formula>
    </cfRule>
  </conditionalFormatting>
  <conditionalFormatting sqref="D232">
    <cfRule type="containsText" dxfId="18" priority="15" operator="containsText" text="NO COBRO">
      <formula>NOT(ISERROR(SEARCH("NO COBRO",D232)))</formula>
    </cfRule>
  </conditionalFormatting>
  <conditionalFormatting sqref="D235">
    <cfRule type="containsText" dxfId="17" priority="14" operator="containsText" text="COBRO">
      <formula>NOT(ISERROR(SEARCH("COBRO",D235)))</formula>
    </cfRule>
  </conditionalFormatting>
  <conditionalFormatting sqref="D235">
    <cfRule type="containsText" dxfId="16" priority="13" operator="containsText" text="NO COBRO">
      <formula>NOT(ISERROR(SEARCH("NO COBRO",D235)))</formula>
    </cfRule>
  </conditionalFormatting>
  <conditionalFormatting sqref="D238">
    <cfRule type="containsText" dxfId="15" priority="12" operator="containsText" text="COBRO">
      <formula>NOT(ISERROR(SEARCH("COBRO",D238)))</formula>
    </cfRule>
  </conditionalFormatting>
  <conditionalFormatting sqref="D238">
    <cfRule type="containsText" dxfId="14" priority="11" operator="containsText" text="NO COBRO">
      <formula>NOT(ISERROR(SEARCH("NO COBRO",D238)))</formula>
    </cfRule>
  </conditionalFormatting>
  <conditionalFormatting sqref="D241">
    <cfRule type="containsText" dxfId="13" priority="10" operator="containsText" text="COBRO">
      <formula>NOT(ISERROR(SEARCH("COBRO",D241)))</formula>
    </cfRule>
  </conditionalFormatting>
  <conditionalFormatting sqref="D241">
    <cfRule type="containsText" dxfId="12" priority="9" operator="containsText" text="NO COBRO">
      <formula>NOT(ISERROR(SEARCH("NO COBRO",D241)))</formula>
    </cfRule>
  </conditionalFormatting>
  <conditionalFormatting sqref="D244">
    <cfRule type="containsText" dxfId="11" priority="8" operator="containsText" text="COBRO">
      <formula>NOT(ISERROR(SEARCH("COBRO",D244)))</formula>
    </cfRule>
  </conditionalFormatting>
  <conditionalFormatting sqref="D244">
    <cfRule type="containsText" dxfId="10" priority="7" operator="containsText" text="NO COBRO">
      <formula>NOT(ISERROR(SEARCH("NO COBRO",D244)))</formula>
    </cfRule>
  </conditionalFormatting>
  <conditionalFormatting sqref="D247">
    <cfRule type="containsText" dxfId="9" priority="6" operator="containsText" text="COBRO">
      <formula>NOT(ISERROR(SEARCH("COBRO",D247)))</formula>
    </cfRule>
  </conditionalFormatting>
  <conditionalFormatting sqref="D247">
    <cfRule type="containsText" dxfId="8" priority="5" operator="containsText" text="NO COBRO">
      <formula>NOT(ISERROR(SEARCH("NO COBRO",D247)))</formula>
    </cfRule>
  </conditionalFormatting>
  <conditionalFormatting sqref="D250">
    <cfRule type="containsText" dxfId="7" priority="4" operator="containsText" text="COBRO">
      <formula>NOT(ISERROR(SEARCH("COBRO",D250)))</formula>
    </cfRule>
  </conditionalFormatting>
  <conditionalFormatting sqref="D250">
    <cfRule type="containsText" dxfId="6" priority="3" operator="containsText" text="NO COBRO">
      <formula>NOT(ISERROR(SEARCH("NO COBRO",D250)))</formula>
    </cfRule>
  </conditionalFormatting>
  <conditionalFormatting sqref="D253">
    <cfRule type="containsText" dxfId="5" priority="2" operator="containsText" text="COBRO">
      <formula>NOT(ISERROR(SEARCH("COBRO",D253)))</formula>
    </cfRule>
  </conditionalFormatting>
  <conditionalFormatting sqref="D253">
    <cfRule type="containsText" dxfId="4" priority="1" operator="containsText" text="NO COBRO">
      <formula>NOT(ISERROR(SEARCH("NO COBRO",D253)))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46"/>
    <col min="17" max="17" width="11.42578125" style="47"/>
    <col min="18" max="18" width="11.42578125" style="48"/>
    <col min="21" max="22" width="11.42578125" style="49"/>
  </cols>
  <sheetData>
    <row r="1" spans="1:22" x14ac:dyDescent="0.25">
      <c r="A1" t="s">
        <v>125</v>
      </c>
    </row>
    <row r="5" spans="1:22" ht="15" customHeight="1" x14ac:dyDescent="0.25">
      <c r="A5" s="155" t="s">
        <v>126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2" ht="1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ht="21" x14ac:dyDescent="0.25">
      <c r="A7" s="50"/>
      <c r="B7" s="50"/>
      <c r="C7" s="51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0"/>
      <c r="S7" s="50"/>
      <c r="T7" s="50"/>
    </row>
    <row r="8" spans="1:22" s="53" customFormat="1" x14ac:dyDescent="0.2">
      <c r="B8" s="54" t="s">
        <v>127</v>
      </c>
      <c r="C8" s="55"/>
      <c r="D8" s="56" t="s">
        <v>128</v>
      </c>
      <c r="E8" s="55"/>
      <c r="Q8" s="57"/>
      <c r="R8" s="58"/>
      <c r="U8" s="59"/>
      <c r="V8" s="59"/>
    </row>
    <row r="9" spans="1:22" s="53" customFormat="1" x14ac:dyDescent="0.2">
      <c r="B9" s="54" t="s">
        <v>129</v>
      </c>
      <c r="C9" s="55"/>
      <c r="D9" s="56" t="s">
        <v>130</v>
      </c>
      <c r="E9" s="55"/>
      <c r="Q9" s="57"/>
      <c r="R9" s="58"/>
      <c r="U9" s="59"/>
      <c r="V9" s="59"/>
    </row>
    <row r="10" spans="1:22" s="53" customFormat="1" x14ac:dyDescent="0.2">
      <c r="B10" s="54" t="s">
        <v>131</v>
      </c>
      <c r="C10" s="55"/>
      <c r="D10" s="56" t="s">
        <v>132</v>
      </c>
      <c r="E10" s="55"/>
      <c r="Q10" s="57"/>
      <c r="R10" s="58"/>
      <c r="U10" s="59"/>
      <c r="V10" s="59"/>
    </row>
    <row r="11" spans="1:22" s="53" customFormat="1" x14ac:dyDescent="0.2">
      <c r="B11" s="60"/>
      <c r="C11" s="60"/>
      <c r="D11" s="60"/>
      <c r="Q11" s="57"/>
      <c r="R11" s="58"/>
      <c r="U11" s="59"/>
      <c r="V11" s="59"/>
    </row>
    <row r="12" spans="1:22" ht="15" customHeight="1" x14ac:dyDescent="0.25">
      <c r="A12" s="156" t="s">
        <v>133</v>
      </c>
      <c r="B12" s="157" t="s">
        <v>134</v>
      </c>
      <c r="C12" s="156" t="s">
        <v>135</v>
      </c>
      <c r="D12" s="156" t="s">
        <v>136</v>
      </c>
      <c r="E12" s="156" t="s">
        <v>0</v>
      </c>
      <c r="F12" s="156" t="s">
        <v>1</v>
      </c>
      <c r="G12" s="156" t="s">
        <v>2</v>
      </c>
      <c r="H12" s="156" t="s">
        <v>3</v>
      </c>
      <c r="I12" s="156" t="s">
        <v>4</v>
      </c>
      <c r="J12" s="156" t="s">
        <v>5</v>
      </c>
      <c r="K12" s="156" t="s">
        <v>6</v>
      </c>
      <c r="L12" s="156" t="s">
        <v>7</v>
      </c>
      <c r="M12" s="156" t="s">
        <v>137</v>
      </c>
      <c r="N12" s="156" t="s">
        <v>9</v>
      </c>
      <c r="O12" s="156" t="s">
        <v>10</v>
      </c>
      <c r="P12" s="156" t="s">
        <v>11</v>
      </c>
      <c r="Q12" s="158" t="s">
        <v>138</v>
      </c>
      <c r="R12" s="159" t="s">
        <v>139</v>
      </c>
      <c r="S12" s="160" t="s">
        <v>140</v>
      </c>
      <c r="T12" s="156" t="s">
        <v>141</v>
      </c>
    </row>
    <row r="13" spans="1:22" x14ac:dyDescent="0.25">
      <c r="A13" s="161"/>
      <c r="B13" s="16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3"/>
      <c r="R13" s="164"/>
      <c r="S13" s="165"/>
      <c r="T13" s="161"/>
    </row>
    <row r="14" spans="1:22" s="2" customFormat="1" ht="45" x14ac:dyDescent="0.25">
      <c r="A14" s="61">
        <v>1</v>
      </c>
      <c r="B14" s="10">
        <v>2195253</v>
      </c>
      <c r="C14" s="28" t="s">
        <v>47</v>
      </c>
      <c r="D14" s="62" t="s">
        <v>142</v>
      </c>
      <c r="E14" s="31">
        <v>250000</v>
      </c>
      <c r="F14" s="44">
        <v>250000</v>
      </c>
      <c r="G14" s="44">
        <v>250000</v>
      </c>
      <c r="H14" s="44">
        <v>250000</v>
      </c>
      <c r="I14" s="44">
        <v>250000</v>
      </c>
      <c r="J14" s="44">
        <v>250000</v>
      </c>
      <c r="K14" s="31">
        <v>250000</v>
      </c>
      <c r="L14" s="44">
        <v>250000</v>
      </c>
      <c r="M14" s="44">
        <v>250000</v>
      </c>
      <c r="N14" s="31">
        <v>250000</v>
      </c>
      <c r="O14" s="31">
        <v>250000</v>
      </c>
      <c r="P14" s="45">
        <v>250000</v>
      </c>
      <c r="Q14" s="63">
        <f>SUM(E14:P14)</f>
        <v>3000000</v>
      </c>
      <c r="R14" s="64"/>
      <c r="S14" s="65">
        <f>(Q14/12)-R14</f>
        <v>250000</v>
      </c>
      <c r="T14" s="66"/>
      <c r="U14" s="67"/>
      <c r="V14" s="68"/>
    </row>
    <row r="15" spans="1:22" s="2" customFormat="1" ht="33.75" x14ac:dyDescent="0.25">
      <c r="A15" s="61">
        <v>2</v>
      </c>
      <c r="B15" s="29">
        <v>1247058</v>
      </c>
      <c r="C15" s="30" t="s">
        <v>48</v>
      </c>
      <c r="D15" s="62" t="s">
        <v>143</v>
      </c>
      <c r="E15" s="31">
        <v>0</v>
      </c>
      <c r="F15" s="44">
        <v>250000</v>
      </c>
      <c r="G15" s="44">
        <v>250000</v>
      </c>
      <c r="H15" s="44">
        <v>250000</v>
      </c>
      <c r="I15" s="44">
        <v>250000</v>
      </c>
      <c r="J15" s="44">
        <v>250000</v>
      </c>
      <c r="K15" s="31">
        <v>250000</v>
      </c>
      <c r="L15" s="44">
        <v>250000</v>
      </c>
      <c r="M15" s="44">
        <v>250000</v>
      </c>
      <c r="N15" s="31">
        <v>250000</v>
      </c>
      <c r="O15" s="31">
        <v>250000</v>
      </c>
      <c r="P15" s="45">
        <v>250000</v>
      </c>
      <c r="Q15" s="63">
        <f t="shared" ref="Q15:Q78" si="0">SUM(E15:P15)</f>
        <v>2750000</v>
      </c>
      <c r="R15" s="64"/>
      <c r="S15" s="65">
        <f t="shared" ref="S15:S78" si="1">(Q15/12)-R15</f>
        <v>229166.66666666666</v>
      </c>
      <c r="T15" s="66"/>
      <c r="U15" s="67"/>
      <c r="V15" s="68"/>
    </row>
    <row r="16" spans="1:22" s="2" customFormat="1" ht="33.75" x14ac:dyDescent="0.25">
      <c r="A16" s="61">
        <v>3</v>
      </c>
      <c r="B16" s="29">
        <v>674207</v>
      </c>
      <c r="C16" s="30" t="s">
        <v>49</v>
      </c>
      <c r="D16" s="62" t="s">
        <v>144</v>
      </c>
      <c r="E16" s="31">
        <v>0</v>
      </c>
      <c r="F16" s="44">
        <v>0</v>
      </c>
      <c r="G16" s="44">
        <v>250000</v>
      </c>
      <c r="H16" s="44">
        <v>250000</v>
      </c>
      <c r="I16" s="44">
        <v>250000</v>
      </c>
      <c r="J16" s="44">
        <v>250000</v>
      </c>
      <c r="K16" s="31">
        <v>250000</v>
      </c>
      <c r="L16" s="44">
        <v>250000</v>
      </c>
      <c r="M16" s="44">
        <v>250000</v>
      </c>
      <c r="N16" s="31">
        <v>250000</v>
      </c>
      <c r="O16" s="31">
        <v>250000</v>
      </c>
      <c r="P16" s="45">
        <v>250000</v>
      </c>
      <c r="Q16" s="63">
        <f t="shared" si="0"/>
        <v>2500000</v>
      </c>
      <c r="R16" s="64"/>
      <c r="S16" s="65">
        <f t="shared" si="1"/>
        <v>208333.33333333334</v>
      </c>
      <c r="T16" s="66"/>
      <c r="U16" s="67"/>
      <c r="V16" s="68"/>
    </row>
    <row r="17" spans="1:22" s="2" customFormat="1" ht="33.75" x14ac:dyDescent="0.25">
      <c r="A17" s="61">
        <v>4</v>
      </c>
      <c r="B17" s="29">
        <v>4047847</v>
      </c>
      <c r="C17" s="30" t="s">
        <v>50</v>
      </c>
      <c r="D17" s="62" t="s">
        <v>145</v>
      </c>
      <c r="E17" s="31">
        <v>600000</v>
      </c>
      <c r="F17" s="31">
        <v>600000</v>
      </c>
      <c r="G17" s="31">
        <v>600000</v>
      </c>
      <c r="H17" s="44">
        <v>900000</v>
      </c>
      <c r="I17" s="44">
        <v>900000</v>
      </c>
      <c r="J17" s="44">
        <v>900000</v>
      </c>
      <c r="K17" s="31">
        <v>360000</v>
      </c>
      <c r="L17" s="44">
        <v>0</v>
      </c>
      <c r="M17" s="31">
        <v>900000</v>
      </c>
      <c r="N17" s="31">
        <v>900000</v>
      </c>
      <c r="O17" s="31">
        <v>900000</v>
      </c>
      <c r="P17" s="45">
        <v>900000</v>
      </c>
      <c r="Q17" s="63">
        <f t="shared" si="0"/>
        <v>8460000</v>
      </c>
      <c r="R17" s="64"/>
      <c r="S17" s="65">
        <f t="shared" si="1"/>
        <v>705000</v>
      </c>
      <c r="T17" s="66"/>
      <c r="U17" s="67"/>
      <c r="V17" s="68"/>
    </row>
    <row r="18" spans="1:22" s="2" customFormat="1" ht="45" x14ac:dyDescent="0.25">
      <c r="A18" s="61">
        <v>5</v>
      </c>
      <c r="B18" s="29">
        <v>4342942</v>
      </c>
      <c r="C18" s="30" t="s">
        <v>51</v>
      </c>
      <c r="D18" s="62" t="s">
        <v>146</v>
      </c>
      <c r="E18" s="31">
        <v>650000</v>
      </c>
      <c r="F18" s="31">
        <f>650000+350000</f>
        <v>1000000</v>
      </c>
      <c r="G18" s="31">
        <v>1000000</v>
      </c>
      <c r="H18" s="44">
        <v>1000000</v>
      </c>
      <c r="I18" s="44">
        <v>1000000</v>
      </c>
      <c r="J18" s="44">
        <v>1000000</v>
      </c>
      <c r="K18" s="31">
        <v>1000000</v>
      </c>
      <c r="L18" s="44">
        <v>1000000</v>
      </c>
      <c r="M18" s="44">
        <v>1000000</v>
      </c>
      <c r="N18" s="31">
        <v>1000000</v>
      </c>
      <c r="O18" s="31">
        <v>1000000</v>
      </c>
      <c r="P18" s="45">
        <v>1000000</v>
      </c>
      <c r="Q18" s="63">
        <f t="shared" si="0"/>
        <v>11650000</v>
      </c>
      <c r="R18" s="64"/>
      <c r="S18" s="65">
        <f t="shared" si="1"/>
        <v>970833.33333333337</v>
      </c>
      <c r="T18" s="66"/>
      <c r="U18" s="67"/>
      <c r="V18" s="68"/>
    </row>
    <row r="19" spans="1:22" s="2" customFormat="1" ht="33.75" x14ac:dyDescent="0.25">
      <c r="A19" s="61">
        <v>6</v>
      </c>
      <c r="B19" s="29">
        <v>1825838</v>
      </c>
      <c r="C19" s="30" t="s">
        <v>52</v>
      </c>
      <c r="D19" s="62" t="s">
        <v>147</v>
      </c>
      <c r="E19" s="31">
        <v>650000</v>
      </c>
      <c r="F19" s="31">
        <f>650000+350000</f>
        <v>1000000</v>
      </c>
      <c r="G19" s="31">
        <v>1000000</v>
      </c>
      <c r="H19" s="31">
        <v>1000000</v>
      </c>
      <c r="I19" s="44">
        <v>1000000</v>
      </c>
      <c r="J19" s="44">
        <v>1000000</v>
      </c>
      <c r="K19" s="31">
        <v>1000000</v>
      </c>
      <c r="L19" s="44">
        <v>1000000</v>
      </c>
      <c r="M19" s="44">
        <v>1000000</v>
      </c>
      <c r="N19" s="31">
        <v>1000000</v>
      </c>
      <c r="O19" s="31">
        <v>1000000</v>
      </c>
      <c r="P19" s="45">
        <v>1000000</v>
      </c>
      <c r="Q19" s="63">
        <f t="shared" si="0"/>
        <v>11650000</v>
      </c>
      <c r="R19" s="64"/>
      <c r="S19" s="65">
        <f t="shared" si="1"/>
        <v>970833.33333333337</v>
      </c>
      <c r="T19" s="66"/>
      <c r="U19" s="67"/>
      <c r="V19" s="68"/>
    </row>
    <row r="20" spans="1:22" s="2" customFormat="1" ht="45" x14ac:dyDescent="0.25">
      <c r="A20" s="61">
        <v>7</v>
      </c>
      <c r="B20" s="11">
        <v>4854405</v>
      </c>
      <c r="C20" s="30" t="s">
        <v>53</v>
      </c>
      <c r="D20" s="62" t="s">
        <v>148</v>
      </c>
      <c r="E20" s="31">
        <v>800000</v>
      </c>
      <c r="F20" s="31">
        <v>800000</v>
      </c>
      <c r="G20" s="31">
        <v>800000</v>
      </c>
      <c r="H20" s="31">
        <v>800000</v>
      </c>
      <c r="I20" s="44">
        <v>800000</v>
      </c>
      <c r="J20" s="44">
        <v>800000</v>
      </c>
      <c r="K20" s="31">
        <v>800000</v>
      </c>
      <c r="L20" s="44">
        <v>800000</v>
      </c>
      <c r="M20" s="44">
        <v>800000</v>
      </c>
      <c r="N20" s="31">
        <v>800000</v>
      </c>
      <c r="O20" s="31">
        <v>800000</v>
      </c>
      <c r="P20" s="45">
        <v>800000</v>
      </c>
      <c r="Q20" s="63">
        <f t="shared" si="0"/>
        <v>9600000</v>
      </c>
      <c r="R20" s="64"/>
      <c r="S20" s="65">
        <f t="shared" si="1"/>
        <v>800000</v>
      </c>
      <c r="T20" s="66"/>
      <c r="U20" s="67"/>
      <c r="V20" s="68"/>
    </row>
    <row r="21" spans="1:22" s="2" customFormat="1" ht="45" x14ac:dyDescent="0.25">
      <c r="A21" s="61">
        <v>8</v>
      </c>
      <c r="B21" s="29">
        <v>1622628</v>
      </c>
      <c r="C21" s="30" t="s">
        <v>54</v>
      </c>
      <c r="D21" s="62" t="s">
        <v>149</v>
      </c>
      <c r="E21" s="31">
        <v>800000</v>
      </c>
      <c r="F21" s="44">
        <v>800000</v>
      </c>
      <c r="G21" s="31">
        <v>800000</v>
      </c>
      <c r="H21" s="31">
        <v>800000</v>
      </c>
      <c r="I21" s="44">
        <v>800000</v>
      </c>
      <c r="J21" s="44">
        <v>800000</v>
      </c>
      <c r="K21" s="31">
        <v>800000</v>
      </c>
      <c r="L21" s="44">
        <v>800000</v>
      </c>
      <c r="M21" s="44">
        <v>800000</v>
      </c>
      <c r="N21" s="31">
        <v>800000</v>
      </c>
      <c r="O21" s="31">
        <v>800000</v>
      </c>
      <c r="P21" s="45">
        <v>800000</v>
      </c>
      <c r="Q21" s="63">
        <f t="shared" si="0"/>
        <v>9600000</v>
      </c>
      <c r="R21" s="64"/>
      <c r="S21" s="65">
        <f t="shared" si="1"/>
        <v>800000</v>
      </c>
      <c r="T21" s="66"/>
      <c r="U21" s="67"/>
      <c r="V21" s="68"/>
    </row>
    <row r="22" spans="1:22" s="2" customFormat="1" ht="45" x14ac:dyDescent="0.25">
      <c r="A22" s="61">
        <v>9</v>
      </c>
      <c r="B22" s="29">
        <v>3647154</v>
      </c>
      <c r="C22" s="30" t="s">
        <v>55</v>
      </c>
      <c r="D22" s="62" t="s">
        <v>150</v>
      </c>
      <c r="E22" s="31">
        <v>800000</v>
      </c>
      <c r="F22" s="44">
        <v>800000</v>
      </c>
      <c r="G22" s="31">
        <v>800000</v>
      </c>
      <c r="H22" s="31">
        <v>800000</v>
      </c>
      <c r="I22" s="44">
        <v>800000</v>
      </c>
      <c r="J22" s="44">
        <v>800000</v>
      </c>
      <c r="K22" s="31">
        <v>800000</v>
      </c>
      <c r="L22" s="44">
        <v>800000</v>
      </c>
      <c r="M22" s="44">
        <v>800000</v>
      </c>
      <c r="N22" s="31">
        <v>800000</v>
      </c>
      <c r="O22" s="31">
        <v>800000</v>
      </c>
      <c r="P22" s="45">
        <v>800000</v>
      </c>
      <c r="Q22" s="63">
        <f t="shared" si="0"/>
        <v>9600000</v>
      </c>
      <c r="R22" s="64"/>
      <c r="S22" s="65">
        <f t="shared" si="1"/>
        <v>800000</v>
      </c>
      <c r="T22" s="66"/>
      <c r="U22" s="67"/>
      <c r="V22" s="68"/>
    </row>
    <row r="23" spans="1:22" s="2" customFormat="1" ht="45" x14ac:dyDescent="0.25">
      <c r="A23" s="61">
        <v>10</v>
      </c>
      <c r="B23" s="29">
        <v>4497976</v>
      </c>
      <c r="C23" s="30" t="s">
        <v>56</v>
      </c>
      <c r="D23" s="62" t="s">
        <v>151</v>
      </c>
      <c r="E23" s="31">
        <v>900000</v>
      </c>
      <c r="F23" s="44">
        <v>900000</v>
      </c>
      <c r="G23" s="31">
        <v>900000</v>
      </c>
      <c r="H23" s="44">
        <v>900000</v>
      </c>
      <c r="I23" s="31">
        <v>900000</v>
      </c>
      <c r="J23" s="44">
        <v>900000</v>
      </c>
      <c r="K23" s="31">
        <v>360000</v>
      </c>
      <c r="L23" s="44">
        <v>0</v>
      </c>
      <c r="M23" s="44">
        <v>900000</v>
      </c>
      <c r="N23" s="31">
        <v>900000</v>
      </c>
      <c r="O23" s="31">
        <v>900000</v>
      </c>
      <c r="P23" s="45">
        <v>900000</v>
      </c>
      <c r="Q23" s="63">
        <f t="shared" si="0"/>
        <v>9360000</v>
      </c>
      <c r="R23" s="64"/>
      <c r="S23" s="65">
        <f t="shared" si="1"/>
        <v>780000</v>
      </c>
      <c r="T23" s="66"/>
      <c r="U23" s="67"/>
      <c r="V23" s="68"/>
    </row>
    <row r="24" spans="1:22" s="2" customFormat="1" ht="45" x14ac:dyDescent="0.25">
      <c r="A24" s="61">
        <v>11</v>
      </c>
      <c r="B24" s="11">
        <v>5150504</v>
      </c>
      <c r="C24" s="30" t="s">
        <v>57</v>
      </c>
      <c r="D24" s="62" t="s">
        <v>152</v>
      </c>
      <c r="E24" s="31">
        <v>900000</v>
      </c>
      <c r="F24" s="44">
        <v>900000</v>
      </c>
      <c r="G24" s="44">
        <v>900000</v>
      </c>
      <c r="H24" s="44">
        <v>900000</v>
      </c>
      <c r="I24" s="44">
        <v>900000</v>
      </c>
      <c r="J24" s="44">
        <v>900000</v>
      </c>
      <c r="K24" s="31">
        <v>900000</v>
      </c>
      <c r="L24" s="44">
        <v>900000</v>
      </c>
      <c r="M24" s="44">
        <v>900000</v>
      </c>
      <c r="N24" s="31">
        <v>900000</v>
      </c>
      <c r="O24" s="31">
        <v>900000</v>
      </c>
      <c r="P24" s="45">
        <v>900000</v>
      </c>
      <c r="Q24" s="63">
        <f t="shared" si="0"/>
        <v>10800000</v>
      </c>
      <c r="R24" s="64"/>
      <c r="S24" s="65">
        <f t="shared" si="1"/>
        <v>900000</v>
      </c>
      <c r="T24" s="66"/>
      <c r="U24" s="67"/>
      <c r="V24" s="68"/>
    </row>
    <row r="25" spans="1:22" s="2" customFormat="1" ht="45" x14ac:dyDescent="0.25">
      <c r="A25" s="61">
        <v>12</v>
      </c>
      <c r="B25" s="29">
        <v>5107522</v>
      </c>
      <c r="C25" s="30" t="s">
        <v>58</v>
      </c>
      <c r="D25" s="62" t="s">
        <v>153</v>
      </c>
      <c r="E25" s="31">
        <v>900000</v>
      </c>
      <c r="F25" s="44">
        <v>900000</v>
      </c>
      <c r="G25" s="44">
        <v>900000</v>
      </c>
      <c r="H25" s="44">
        <v>900000</v>
      </c>
      <c r="I25" s="44">
        <v>900000</v>
      </c>
      <c r="J25" s="44">
        <v>900000</v>
      </c>
      <c r="K25" s="31">
        <v>360000</v>
      </c>
      <c r="L25" s="44">
        <v>0</v>
      </c>
      <c r="M25" s="44">
        <v>900000</v>
      </c>
      <c r="N25" s="31">
        <v>900000</v>
      </c>
      <c r="O25" s="31">
        <v>900000</v>
      </c>
      <c r="P25" s="45">
        <v>900000</v>
      </c>
      <c r="Q25" s="63">
        <f t="shared" si="0"/>
        <v>9360000</v>
      </c>
      <c r="R25" s="64"/>
      <c r="S25" s="65">
        <f t="shared" si="1"/>
        <v>780000</v>
      </c>
      <c r="T25" s="66"/>
      <c r="U25" s="67"/>
      <c r="V25" s="68"/>
    </row>
    <row r="26" spans="1:22" s="2" customFormat="1" ht="33.75" x14ac:dyDescent="0.25">
      <c r="A26" s="61">
        <v>13</v>
      </c>
      <c r="B26" s="29">
        <v>4153152</v>
      </c>
      <c r="C26" s="30" t="s">
        <v>59</v>
      </c>
      <c r="D26" s="62" t="s">
        <v>154</v>
      </c>
      <c r="E26" s="31">
        <v>900000</v>
      </c>
      <c r="F26" s="44">
        <v>900000</v>
      </c>
      <c r="G26" s="44">
        <v>900000</v>
      </c>
      <c r="H26" s="44">
        <v>900000</v>
      </c>
      <c r="I26" s="44">
        <v>900000</v>
      </c>
      <c r="J26" s="44">
        <v>900000</v>
      </c>
      <c r="K26" s="31">
        <v>360000</v>
      </c>
      <c r="L26" s="44">
        <v>0</v>
      </c>
      <c r="M26" s="44">
        <v>900000</v>
      </c>
      <c r="N26" s="31">
        <v>900000</v>
      </c>
      <c r="O26" s="31">
        <v>900000</v>
      </c>
      <c r="P26" s="45">
        <v>900000</v>
      </c>
      <c r="Q26" s="63">
        <f t="shared" si="0"/>
        <v>9360000</v>
      </c>
      <c r="R26" s="64"/>
      <c r="S26" s="65">
        <f t="shared" si="1"/>
        <v>780000</v>
      </c>
      <c r="T26" s="66"/>
      <c r="U26" s="67"/>
      <c r="V26" s="68"/>
    </row>
    <row r="27" spans="1:22" s="2" customFormat="1" ht="45" x14ac:dyDescent="0.25">
      <c r="A27" s="61">
        <v>14</v>
      </c>
      <c r="B27" s="11">
        <v>5839447</v>
      </c>
      <c r="C27" s="30" t="s">
        <v>60</v>
      </c>
      <c r="D27" s="62" t="s">
        <v>155</v>
      </c>
      <c r="E27" s="31">
        <v>900000</v>
      </c>
      <c r="F27" s="44">
        <v>900000</v>
      </c>
      <c r="G27" s="44">
        <v>900000</v>
      </c>
      <c r="H27" s="44">
        <v>900000</v>
      </c>
      <c r="I27" s="44">
        <v>900000</v>
      </c>
      <c r="J27" s="44">
        <v>900000</v>
      </c>
      <c r="K27" s="31">
        <v>360000</v>
      </c>
      <c r="L27" s="44">
        <v>0</v>
      </c>
      <c r="M27" s="44">
        <v>900000</v>
      </c>
      <c r="N27" s="31">
        <v>900000</v>
      </c>
      <c r="O27" s="31">
        <v>900000</v>
      </c>
      <c r="P27" s="45">
        <v>900000</v>
      </c>
      <c r="Q27" s="63">
        <f t="shared" si="0"/>
        <v>9360000</v>
      </c>
      <c r="R27" s="64"/>
      <c r="S27" s="65">
        <f t="shared" si="1"/>
        <v>780000</v>
      </c>
      <c r="T27" s="66"/>
      <c r="U27" s="67"/>
      <c r="V27" s="68"/>
    </row>
    <row r="28" spans="1:22" s="2" customFormat="1" ht="22.5" x14ac:dyDescent="0.25">
      <c r="A28" s="61">
        <v>15</v>
      </c>
      <c r="B28" s="11">
        <v>5710249</v>
      </c>
      <c r="C28" s="30" t="s">
        <v>61</v>
      </c>
      <c r="D28" s="62" t="s">
        <v>155</v>
      </c>
      <c r="E28" s="31">
        <v>900000</v>
      </c>
      <c r="F28" s="44">
        <v>900000</v>
      </c>
      <c r="G28" s="44">
        <v>900000</v>
      </c>
      <c r="H28" s="44">
        <v>900000</v>
      </c>
      <c r="I28" s="44">
        <v>900000</v>
      </c>
      <c r="J28" s="44">
        <v>900000</v>
      </c>
      <c r="K28" s="31">
        <v>360000</v>
      </c>
      <c r="L28" s="44">
        <v>0</v>
      </c>
      <c r="M28" s="44">
        <v>900000</v>
      </c>
      <c r="N28" s="31">
        <v>900000</v>
      </c>
      <c r="O28" s="31">
        <v>900000</v>
      </c>
      <c r="P28" s="45">
        <v>900000</v>
      </c>
      <c r="Q28" s="63">
        <f t="shared" si="0"/>
        <v>9360000</v>
      </c>
      <c r="R28" s="64"/>
      <c r="S28" s="65">
        <f t="shared" si="1"/>
        <v>780000</v>
      </c>
      <c r="T28" s="66"/>
      <c r="U28" s="67"/>
      <c r="V28" s="68"/>
    </row>
    <row r="29" spans="1:22" s="2" customFormat="1" ht="45" x14ac:dyDescent="0.25">
      <c r="A29" s="61">
        <v>16</v>
      </c>
      <c r="B29" s="29">
        <v>5542075</v>
      </c>
      <c r="C29" s="30" t="s">
        <v>62</v>
      </c>
      <c r="D29" s="62" t="s">
        <v>156</v>
      </c>
      <c r="E29" s="31">
        <v>900000</v>
      </c>
      <c r="F29" s="44">
        <v>900000</v>
      </c>
      <c r="G29" s="44">
        <v>900000</v>
      </c>
      <c r="H29" s="44">
        <v>900000</v>
      </c>
      <c r="I29" s="44">
        <v>900000</v>
      </c>
      <c r="J29" s="44">
        <v>900000</v>
      </c>
      <c r="K29" s="31">
        <v>360000</v>
      </c>
      <c r="L29" s="44">
        <v>0</v>
      </c>
      <c r="M29" s="44">
        <v>0</v>
      </c>
      <c r="N29" s="31">
        <v>630000</v>
      </c>
      <c r="O29" s="31">
        <v>900000</v>
      </c>
      <c r="P29" s="45">
        <v>900000</v>
      </c>
      <c r="Q29" s="63">
        <f t="shared" si="0"/>
        <v>8190000</v>
      </c>
      <c r="R29" s="64"/>
      <c r="S29" s="65">
        <f t="shared" si="1"/>
        <v>682500</v>
      </c>
      <c r="T29" s="66"/>
      <c r="U29" s="67"/>
      <c r="V29" s="68"/>
    </row>
    <row r="30" spans="1:22" s="2" customFormat="1" ht="45" x14ac:dyDescent="0.25">
      <c r="A30" s="61">
        <v>17</v>
      </c>
      <c r="B30" s="11">
        <v>3727802</v>
      </c>
      <c r="C30" s="30" t="s">
        <v>63</v>
      </c>
      <c r="D30" s="62" t="s">
        <v>157</v>
      </c>
      <c r="E30" s="31">
        <v>510000</v>
      </c>
      <c r="F30" s="31">
        <v>900000</v>
      </c>
      <c r="G30" s="44">
        <v>900000</v>
      </c>
      <c r="H30" s="44">
        <v>900000</v>
      </c>
      <c r="I30" s="44">
        <v>900000</v>
      </c>
      <c r="J30" s="44">
        <v>900000</v>
      </c>
      <c r="K30" s="31">
        <v>360000</v>
      </c>
      <c r="L30" s="44">
        <v>0</v>
      </c>
      <c r="M30" s="44">
        <v>900000</v>
      </c>
      <c r="N30" s="31">
        <v>900000</v>
      </c>
      <c r="O30" s="31">
        <v>900000</v>
      </c>
      <c r="P30" s="45">
        <v>900000</v>
      </c>
      <c r="Q30" s="63">
        <f t="shared" si="0"/>
        <v>8970000</v>
      </c>
      <c r="R30" s="64"/>
      <c r="S30" s="65">
        <f t="shared" si="1"/>
        <v>747500</v>
      </c>
      <c r="T30" s="66"/>
      <c r="U30" s="67"/>
      <c r="V30" s="68"/>
    </row>
    <row r="31" spans="1:22" s="2" customFormat="1" ht="33.75" x14ac:dyDescent="0.25">
      <c r="A31" s="61">
        <v>18</v>
      </c>
      <c r="B31" s="29">
        <v>4571522</v>
      </c>
      <c r="C31" s="30" t="s">
        <v>64</v>
      </c>
      <c r="D31" s="62" t="s">
        <v>158</v>
      </c>
      <c r="E31" s="31">
        <v>900000</v>
      </c>
      <c r="F31" s="44">
        <v>900000</v>
      </c>
      <c r="G31" s="44">
        <v>900000</v>
      </c>
      <c r="H31" s="44">
        <v>900000</v>
      </c>
      <c r="I31" s="44">
        <v>900000</v>
      </c>
      <c r="J31" s="44">
        <v>900000</v>
      </c>
      <c r="K31" s="31">
        <v>900000</v>
      </c>
      <c r="L31" s="44">
        <v>900000</v>
      </c>
      <c r="M31" s="44">
        <v>900000</v>
      </c>
      <c r="N31" s="31">
        <v>900000</v>
      </c>
      <c r="O31" s="31">
        <v>900000</v>
      </c>
      <c r="P31" s="45">
        <v>900000</v>
      </c>
      <c r="Q31" s="63">
        <f t="shared" si="0"/>
        <v>10800000</v>
      </c>
      <c r="R31" s="64"/>
      <c r="S31" s="65">
        <f t="shared" si="1"/>
        <v>900000</v>
      </c>
      <c r="T31" s="66"/>
      <c r="U31" s="67"/>
      <c r="V31" s="68"/>
    </row>
    <row r="32" spans="1:22" s="2" customFormat="1" ht="33.75" x14ac:dyDescent="0.25">
      <c r="A32" s="61">
        <v>19</v>
      </c>
      <c r="B32" s="11">
        <v>5329700</v>
      </c>
      <c r="C32" s="30" t="s">
        <v>65</v>
      </c>
      <c r="D32" s="62" t="s">
        <v>155</v>
      </c>
      <c r="E32" s="31">
        <v>900000</v>
      </c>
      <c r="F32" s="44">
        <v>900000</v>
      </c>
      <c r="G32" s="44">
        <v>900000</v>
      </c>
      <c r="H32" s="44">
        <v>900000</v>
      </c>
      <c r="I32" s="44">
        <v>900000</v>
      </c>
      <c r="J32" s="44">
        <v>900000</v>
      </c>
      <c r="K32" s="31">
        <v>900000</v>
      </c>
      <c r="L32" s="44">
        <v>0</v>
      </c>
      <c r="M32" s="44">
        <v>900000</v>
      </c>
      <c r="N32" s="31">
        <v>900000</v>
      </c>
      <c r="O32" s="31">
        <v>900000</v>
      </c>
      <c r="P32" s="45">
        <v>900000</v>
      </c>
      <c r="Q32" s="63">
        <f t="shared" si="0"/>
        <v>9900000</v>
      </c>
      <c r="R32" s="64"/>
      <c r="S32" s="65">
        <f t="shared" si="1"/>
        <v>825000</v>
      </c>
      <c r="T32" s="66"/>
      <c r="U32" s="67"/>
      <c r="V32" s="68"/>
    </row>
    <row r="33" spans="1:22" s="2" customFormat="1" ht="45" x14ac:dyDescent="0.25">
      <c r="A33" s="61">
        <v>20</v>
      </c>
      <c r="B33" s="29">
        <v>3650527</v>
      </c>
      <c r="C33" s="30" t="s">
        <v>66</v>
      </c>
      <c r="D33" s="62" t="s">
        <v>159</v>
      </c>
      <c r="E33" s="31">
        <v>900000</v>
      </c>
      <c r="F33" s="44">
        <v>900000</v>
      </c>
      <c r="G33" s="31">
        <v>900000</v>
      </c>
      <c r="H33" s="31">
        <v>900000</v>
      </c>
      <c r="I33" s="31">
        <v>900000</v>
      </c>
      <c r="J33" s="44">
        <v>900000</v>
      </c>
      <c r="K33" s="45">
        <v>360000</v>
      </c>
      <c r="L33" s="44">
        <v>0</v>
      </c>
      <c r="M33" s="44">
        <v>0</v>
      </c>
      <c r="N33" s="31">
        <v>630000</v>
      </c>
      <c r="O33" s="31">
        <v>900000</v>
      </c>
      <c r="P33" s="45">
        <v>900000</v>
      </c>
      <c r="Q33" s="63">
        <f t="shared" si="0"/>
        <v>8190000</v>
      </c>
      <c r="R33" s="64"/>
      <c r="S33" s="65">
        <f t="shared" si="1"/>
        <v>682500</v>
      </c>
      <c r="T33" s="66"/>
      <c r="U33" s="67"/>
      <c r="V33" s="68"/>
    </row>
    <row r="34" spans="1:22" s="2" customFormat="1" ht="45" x14ac:dyDescent="0.25">
      <c r="A34" s="61">
        <v>21</v>
      </c>
      <c r="B34" s="31">
        <v>5458114</v>
      </c>
      <c r="C34" s="30" t="s">
        <v>67</v>
      </c>
      <c r="D34" s="62" t="s">
        <v>160</v>
      </c>
      <c r="E34" s="44">
        <v>0</v>
      </c>
      <c r="F34" s="44">
        <v>0</v>
      </c>
      <c r="G34" s="69">
        <v>0</v>
      </c>
      <c r="H34" s="69">
        <v>0</v>
      </c>
      <c r="I34" s="69">
        <v>900000</v>
      </c>
      <c r="J34" s="69">
        <v>900000</v>
      </c>
      <c r="K34" s="31">
        <v>360000</v>
      </c>
      <c r="L34" s="44">
        <v>0</v>
      </c>
      <c r="M34" s="44">
        <v>900000</v>
      </c>
      <c r="N34" s="31">
        <v>900000</v>
      </c>
      <c r="O34" s="31">
        <v>900000</v>
      </c>
      <c r="P34" s="45">
        <v>900000</v>
      </c>
      <c r="Q34" s="63">
        <f t="shared" si="0"/>
        <v>5760000</v>
      </c>
      <c r="R34" s="70"/>
      <c r="S34" s="65">
        <f t="shared" si="1"/>
        <v>480000</v>
      </c>
      <c r="T34" s="66"/>
      <c r="U34" s="67"/>
      <c r="V34" s="68"/>
    </row>
    <row r="35" spans="1:22" s="2" customFormat="1" ht="45" x14ac:dyDescent="0.25">
      <c r="A35" s="61">
        <v>22</v>
      </c>
      <c r="B35" s="31">
        <v>5758616</v>
      </c>
      <c r="C35" s="30" t="s">
        <v>68</v>
      </c>
      <c r="D35" s="62" t="s">
        <v>153</v>
      </c>
      <c r="E35" s="44">
        <v>0</v>
      </c>
      <c r="F35" s="44">
        <v>0</v>
      </c>
      <c r="G35" s="71">
        <v>480000</v>
      </c>
      <c r="H35" s="69">
        <v>900000</v>
      </c>
      <c r="I35" s="69">
        <v>900000</v>
      </c>
      <c r="J35" s="69">
        <v>900000</v>
      </c>
      <c r="K35" s="31">
        <v>900000</v>
      </c>
      <c r="L35" s="44">
        <v>900000</v>
      </c>
      <c r="M35" s="44">
        <v>0</v>
      </c>
      <c r="N35" s="31">
        <v>0</v>
      </c>
      <c r="O35" s="31">
        <v>0</v>
      </c>
      <c r="P35" s="72">
        <v>600000</v>
      </c>
      <c r="Q35" s="63">
        <f t="shared" si="0"/>
        <v>5580000</v>
      </c>
      <c r="R35" s="70"/>
      <c r="S35" s="65">
        <f t="shared" si="1"/>
        <v>465000</v>
      </c>
      <c r="T35" s="66"/>
      <c r="U35" s="67"/>
      <c r="V35" s="68"/>
    </row>
    <row r="36" spans="1:22" s="2" customFormat="1" ht="33.75" x14ac:dyDescent="0.25">
      <c r="A36" s="61">
        <v>23</v>
      </c>
      <c r="B36" s="29">
        <v>3018275</v>
      </c>
      <c r="C36" s="30" t="s">
        <v>69</v>
      </c>
      <c r="D36" s="62" t="s">
        <v>161</v>
      </c>
      <c r="E36" s="31">
        <v>1000000</v>
      </c>
      <c r="F36" s="44">
        <v>1000000</v>
      </c>
      <c r="G36" s="44">
        <v>1000000</v>
      </c>
      <c r="H36" s="44">
        <v>1000000</v>
      </c>
      <c r="I36" s="44">
        <v>1000000</v>
      </c>
      <c r="J36" s="44">
        <v>1000000</v>
      </c>
      <c r="K36" s="31">
        <v>1665000</v>
      </c>
      <c r="L36" s="31">
        <v>1395000</v>
      </c>
      <c r="M36" s="31">
        <v>1350000</v>
      </c>
      <c r="N36" s="31">
        <v>1620000</v>
      </c>
      <c r="O36" s="31">
        <v>1350000</v>
      </c>
      <c r="P36" s="45">
        <f>45000*26</f>
        <v>1170000</v>
      </c>
      <c r="Q36" s="63">
        <f t="shared" si="0"/>
        <v>14550000</v>
      </c>
      <c r="R36" s="64"/>
      <c r="S36" s="65">
        <f t="shared" si="1"/>
        <v>1212500</v>
      </c>
      <c r="T36" s="66"/>
      <c r="U36" s="67"/>
      <c r="V36" s="68"/>
    </row>
    <row r="37" spans="1:22" s="2" customFormat="1" ht="33.75" x14ac:dyDescent="0.25">
      <c r="A37" s="61">
        <v>24</v>
      </c>
      <c r="B37" s="29">
        <v>4539928</v>
      </c>
      <c r="C37" s="30" t="s">
        <v>70</v>
      </c>
      <c r="D37" s="62" t="s">
        <v>154</v>
      </c>
      <c r="E37" s="31">
        <v>1000000</v>
      </c>
      <c r="F37" s="44">
        <v>1000000</v>
      </c>
      <c r="G37" s="44">
        <v>1000000</v>
      </c>
      <c r="H37" s="44">
        <v>1000000</v>
      </c>
      <c r="I37" s="44">
        <v>1000000</v>
      </c>
      <c r="J37" s="44">
        <v>1000000</v>
      </c>
      <c r="K37" s="31">
        <v>1000000</v>
      </c>
      <c r="L37" s="44">
        <v>1000000</v>
      </c>
      <c r="M37" s="44">
        <v>1000000</v>
      </c>
      <c r="N37" s="31">
        <v>1000000</v>
      </c>
      <c r="O37" s="31">
        <v>1000000</v>
      </c>
      <c r="P37" s="45">
        <v>1000000</v>
      </c>
      <c r="Q37" s="63">
        <f t="shared" si="0"/>
        <v>12000000</v>
      </c>
      <c r="R37" s="64"/>
      <c r="S37" s="65">
        <f t="shared" si="1"/>
        <v>1000000</v>
      </c>
      <c r="T37" s="66"/>
      <c r="U37" s="67"/>
      <c r="V37" s="68"/>
    </row>
    <row r="38" spans="1:22" s="2" customFormat="1" ht="33.75" x14ac:dyDescent="0.25">
      <c r="A38" s="61">
        <v>25</v>
      </c>
      <c r="B38" s="11">
        <v>2350924</v>
      </c>
      <c r="C38" s="30" t="s">
        <v>71</v>
      </c>
      <c r="D38" s="62" t="s">
        <v>162</v>
      </c>
      <c r="E38" s="31">
        <v>433333.33333333337</v>
      </c>
      <c r="F38" s="44">
        <v>1000000</v>
      </c>
      <c r="G38" s="44">
        <v>1000000</v>
      </c>
      <c r="H38" s="44">
        <v>1000000</v>
      </c>
      <c r="I38" s="44">
        <v>1000000</v>
      </c>
      <c r="J38" s="44">
        <v>1000000</v>
      </c>
      <c r="K38" s="31">
        <v>1000000</v>
      </c>
      <c r="L38" s="44">
        <v>1000000</v>
      </c>
      <c r="M38" s="44">
        <v>1000000</v>
      </c>
      <c r="N38" s="31">
        <v>1000000</v>
      </c>
      <c r="O38" s="31">
        <v>1000000</v>
      </c>
      <c r="P38" s="45">
        <v>1000000</v>
      </c>
      <c r="Q38" s="63">
        <f t="shared" si="0"/>
        <v>11433333.333333334</v>
      </c>
      <c r="R38" s="64"/>
      <c r="S38" s="65">
        <f t="shared" si="1"/>
        <v>952777.77777777787</v>
      </c>
      <c r="T38" s="66"/>
      <c r="U38" s="67"/>
      <c r="V38" s="68"/>
    </row>
    <row r="39" spans="1:22" s="2" customFormat="1" ht="45" x14ac:dyDescent="0.25">
      <c r="A39" s="61">
        <v>26</v>
      </c>
      <c r="B39" s="29">
        <v>3411258</v>
      </c>
      <c r="C39" s="30" t="s">
        <v>72</v>
      </c>
      <c r="D39" s="62" t="s">
        <v>163</v>
      </c>
      <c r="E39" s="44">
        <v>1000000</v>
      </c>
      <c r="F39" s="44">
        <v>1000000</v>
      </c>
      <c r="G39" s="44">
        <v>1000000</v>
      </c>
      <c r="H39" s="44">
        <v>1000000</v>
      </c>
      <c r="I39" s="44">
        <v>1000000</v>
      </c>
      <c r="J39" s="44">
        <v>1000000</v>
      </c>
      <c r="K39" s="31">
        <v>1000000</v>
      </c>
      <c r="L39" s="44">
        <v>1000000</v>
      </c>
      <c r="M39" s="44">
        <v>1000000</v>
      </c>
      <c r="N39" s="31">
        <v>1000000</v>
      </c>
      <c r="O39" s="31">
        <v>1000000</v>
      </c>
      <c r="P39" s="45">
        <v>1000000</v>
      </c>
      <c r="Q39" s="63">
        <f t="shared" si="0"/>
        <v>12000000</v>
      </c>
      <c r="R39" s="64"/>
      <c r="S39" s="65">
        <f t="shared" si="1"/>
        <v>1000000</v>
      </c>
      <c r="T39" s="66"/>
      <c r="U39" s="67"/>
      <c r="V39" s="68"/>
    </row>
    <row r="40" spans="1:22" s="2" customFormat="1" ht="45" x14ac:dyDescent="0.25">
      <c r="A40" s="61">
        <v>27</v>
      </c>
      <c r="B40" s="29">
        <v>781764</v>
      </c>
      <c r="C40" s="30" t="s">
        <v>73</v>
      </c>
      <c r="D40" s="62" t="s">
        <v>164</v>
      </c>
      <c r="E40" s="31">
        <v>1000000</v>
      </c>
      <c r="F40" s="44">
        <v>1000000</v>
      </c>
      <c r="G40" s="44">
        <v>1000000</v>
      </c>
      <c r="H40" s="44">
        <v>1000000</v>
      </c>
      <c r="I40" s="44">
        <v>1000000</v>
      </c>
      <c r="J40" s="44">
        <v>1000000</v>
      </c>
      <c r="K40" s="31">
        <v>1000000</v>
      </c>
      <c r="L40" s="44">
        <v>1200000</v>
      </c>
      <c r="M40" s="44">
        <v>1200000</v>
      </c>
      <c r="N40" s="31">
        <v>1200000</v>
      </c>
      <c r="O40" s="31">
        <v>1200000</v>
      </c>
      <c r="P40" s="45">
        <v>1200000</v>
      </c>
      <c r="Q40" s="63">
        <f t="shared" si="0"/>
        <v>13000000</v>
      </c>
      <c r="R40" s="64"/>
      <c r="S40" s="65">
        <f t="shared" si="1"/>
        <v>1083333.3333333333</v>
      </c>
      <c r="T40" s="66"/>
      <c r="U40" s="67"/>
      <c r="V40" s="68"/>
    </row>
    <row r="41" spans="1:22" s="2" customFormat="1" ht="33.75" x14ac:dyDescent="0.25">
      <c r="A41" s="61">
        <v>28</v>
      </c>
      <c r="B41" s="29">
        <v>902609</v>
      </c>
      <c r="C41" s="30" t="s">
        <v>74</v>
      </c>
      <c r="D41" s="62" t="s">
        <v>155</v>
      </c>
      <c r="E41" s="31">
        <v>1000000</v>
      </c>
      <c r="F41" s="44">
        <v>1000000</v>
      </c>
      <c r="G41" s="44">
        <v>1000000</v>
      </c>
      <c r="H41" s="44">
        <v>1000000</v>
      </c>
      <c r="I41" s="44">
        <v>1000000</v>
      </c>
      <c r="J41" s="31">
        <v>1000000</v>
      </c>
      <c r="K41" s="31">
        <v>1000000</v>
      </c>
      <c r="L41" s="44">
        <v>1000000</v>
      </c>
      <c r="M41" s="44">
        <v>1000000</v>
      </c>
      <c r="N41" s="31">
        <v>1000000</v>
      </c>
      <c r="O41" s="31">
        <v>0</v>
      </c>
      <c r="P41" s="72">
        <v>666667</v>
      </c>
      <c r="Q41" s="63">
        <f t="shared" si="0"/>
        <v>10666667</v>
      </c>
      <c r="R41" s="64"/>
      <c r="S41" s="65">
        <f t="shared" si="1"/>
        <v>888888.91666666663</v>
      </c>
      <c r="T41" s="66"/>
      <c r="U41" s="67"/>
      <c r="V41" s="68"/>
    </row>
    <row r="42" spans="1:22" s="2" customFormat="1" ht="33.75" x14ac:dyDescent="0.25">
      <c r="A42" s="61">
        <v>29</v>
      </c>
      <c r="B42" s="29">
        <v>1009762</v>
      </c>
      <c r="C42" s="30" t="s">
        <v>75</v>
      </c>
      <c r="D42" s="62" t="s">
        <v>165</v>
      </c>
      <c r="E42" s="31">
        <v>1000000</v>
      </c>
      <c r="F42" s="44">
        <v>1000000</v>
      </c>
      <c r="G42" s="44">
        <v>1000000</v>
      </c>
      <c r="H42" s="44">
        <v>1000000</v>
      </c>
      <c r="I42" s="44">
        <v>1000000</v>
      </c>
      <c r="J42" s="44">
        <v>1000000</v>
      </c>
      <c r="K42" s="31">
        <v>1000000</v>
      </c>
      <c r="L42" s="44">
        <v>1000000</v>
      </c>
      <c r="M42" s="44">
        <v>0</v>
      </c>
      <c r="N42" s="31">
        <v>0</v>
      </c>
      <c r="O42" s="31">
        <v>866666.66666666674</v>
      </c>
      <c r="P42" s="44">
        <v>1000000</v>
      </c>
      <c r="Q42" s="63">
        <f t="shared" si="0"/>
        <v>9866666.666666666</v>
      </c>
      <c r="R42" s="64"/>
      <c r="S42" s="65">
        <f t="shared" si="1"/>
        <v>822222.22222222213</v>
      </c>
      <c r="T42" s="66"/>
      <c r="U42" s="67"/>
      <c r="V42" s="68"/>
    </row>
    <row r="43" spans="1:22" s="2" customFormat="1" ht="45" x14ac:dyDescent="0.25">
      <c r="A43" s="61">
        <v>30</v>
      </c>
      <c r="B43" s="29">
        <v>5081227</v>
      </c>
      <c r="C43" s="30" t="s">
        <v>76</v>
      </c>
      <c r="D43" s="62" t="s">
        <v>166</v>
      </c>
      <c r="E43" s="31">
        <v>1000000</v>
      </c>
      <c r="F43" s="44">
        <v>1000000</v>
      </c>
      <c r="G43" s="44">
        <v>1000000</v>
      </c>
      <c r="H43" s="44">
        <v>1000000</v>
      </c>
      <c r="I43" s="44">
        <v>1000000</v>
      </c>
      <c r="J43" s="44">
        <v>1000000</v>
      </c>
      <c r="K43" s="31">
        <v>400000</v>
      </c>
      <c r="L43" s="44">
        <v>0</v>
      </c>
      <c r="M43" s="44">
        <v>0</v>
      </c>
      <c r="N43" s="31">
        <v>1000000</v>
      </c>
      <c r="O43" s="31">
        <v>1000000</v>
      </c>
      <c r="P43" s="45">
        <v>1000000</v>
      </c>
      <c r="Q43" s="63">
        <f t="shared" si="0"/>
        <v>9400000</v>
      </c>
      <c r="R43" s="64"/>
      <c r="S43" s="65">
        <f t="shared" si="1"/>
        <v>783333.33333333337</v>
      </c>
      <c r="T43" s="66"/>
      <c r="U43" s="67"/>
      <c r="V43" s="68"/>
    </row>
    <row r="44" spans="1:22" s="2" customFormat="1" ht="45" x14ac:dyDescent="0.25">
      <c r="A44" s="61">
        <v>31</v>
      </c>
      <c r="B44" s="11">
        <v>4505075</v>
      </c>
      <c r="C44" s="30" t="s">
        <v>77</v>
      </c>
      <c r="D44" s="62" t="s">
        <v>167</v>
      </c>
      <c r="E44" s="31">
        <v>1000000</v>
      </c>
      <c r="F44" s="44">
        <v>1000000</v>
      </c>
      <c r="G44" s="44">
        <v>1000000</v>
      </c>
      <c r="H44" s="44">
        <v>1000000</v>
      </c>
      <c r="I44" s="44">
        <v>1000000</v>
      </c>
      <c r="J44" s="44">
        <v>1000000</v>
      </c>
      <c r="K44" s="31">
        <v>1000000</v>
      </c>
      <c r="L44" s="44">
        <v>1000000</v>
      </c>
      <c r="M44" s="44">
        <v>1000000</v>
      </c>
      <c r="N44" s="31">
        <v>1000000</v>
      </c>
      <c r="O44" s="31">
        <v>1000000</v>
      </c>
      <c r="P44" s="45">
        <v>1000000</v>
      </c>
      <c r="Q44" s="63">
        <f t="shared" si="0"/>
        <v>12000000</v>
      </c>
      <c r="R44" s="64"/>
      <c r="S44" s="65">
        <f t="shared" si="1"/>
        <v>1000000</v>
      </c>
      <c r="T44" s="66"/>
      <c r="U44" s="67"/>
      <c r="V44" s="68"/>
    </row>
    <row r="45" spans="1:22" s="2" customFormat="1" ht="33.75" x14ac:dyDescent="0.25">
      <c r="A45" s="61">
        <v>32</v>
      </c>
      <c r="B45" s="29">
        <v>894956</v>
      </c>
      <c r="C45" s="30" t="s">
        <v>78</v>
      </c>
      <c r="D45" s="62" t="s">
        <v>165</v>
      </c>
      <c r="E45" s="31">
        <v>1000000</v>
      </c>
      <c r="F45" s="44">
        <v>1000000</v>
      </c>
      <c r="G45" s="44">
        <v>1000000</v>
      </c>
      <c r="H45" s="44">
        <v>1000000</v>
      </c>
      <c r="I45" s="44">
        <v>1000000</v>
      </c>
      <c r="J45" s="44">
        <v>1000000</v>
      </c>
      <c r="K45" s="31">
        <v>1000000</v>
      </c>
      <c r="L45" s="44">
        <v>1000000</v>
      </c>
      <c r="M45" s="44">
        <v>1000000</v>
      </c>
      <c r="N45" s="31">
        <v>1000000</v>
      </c>
      <c r="O45" s="31">
        <v>1000000</v>
      </c>
      <c r="P45" s="45">
        <v>1000000</v>
      </c>
      <c r="Q45" s="63">
        <f t="shared" si="0"/>
        <v>12000000</v>
      </c>
      <c r="R45" s="64"/>
      <c r="S45" s="65">
        <f t="shared" si="1"/>
        <v>1000000</v>
      </c>
      <c r="T45" s="66"/>
      <c r="U45" s="67"/>
      <c r="V45" s="68"/>
    </row>
    <row r="46" spans="1:22" s="2" customFormat="1" ht="45" x14ac:dyDescent="0.25">
      <c r="A46" s="61">
        <v>33</v>
      </c>
      <c r="B46" s="29">
        <v>2338413</v>
      </c>
      <c r="C46" s="30" t="s">
        <v>79</v>
      </c>
      <c r="D46" s="62" t="s">
        <v>168</v>
      </c>
      <c r="E46" s="31">
        <v>0</v>
      </c>
      <c r="F46" s="44">
        <v>1000000</v>
      </c>
      <c r="G46" s="44">
        <v>1000000</v>
      </c>
      <c r="H46" s="44">
        <v>1000000</v>
      </c>
      <c r="I46" s="44">
        <v>1000000</v>
      </c>
      <c r="J46" s="44">
        <v>1000000</v>
      </c>
      <c r="K46" s="31">
        <v>1000000</v>
      </c>
      <c r="L46" s="44">
        <v>1000000</v>
      </c>
      <c r="M46" s="44">
        <v>1000000</v>
      </c>
      <c r="N46" s="31">
        <v>1000000</v>
      </c>
      <c r="O46" s="31">
        <v>1000000</v>
      </c>
      <c r="P46" s="45">
        <v>1000000</v>
      </c>
      <c r="Q46" s="63">
        <f t="shared" si="0"/>
        <v>11000000</v>
      </c>
      <c r="R46" s="64"/>
      <c r="S46" s="65">
        <f t="shared" si="1"/>
        <v>916666.66666666663</v>
      </c>
      <c r="T46" s="66"/>
      <c r="U46" s="67"/>
      <c r="V46" s="68"/>
    </row>
    <row r="47" spans="1:22" s="2" customFormat="1" ht="45" x14ac:dyDescent="0.25">
      <c r="A47" s="61">
        <v>34</v>
      </c>
      <c r="B47" s="29">
        <v>2815330</v>
      </c>
      <c r="C47" s="30" t="s">
        <v>80</v>
      </c>
      <c r="D47" s="62" t="s">
        <v>169</v>
      </c>
      <c r="E47" s="31">
        <v>0</v>
      </c>
      <c r="F47" s="44">
        <v>1200000</v>
      </c>
      <c r="G47" s="44">
        <f>1200000+240000</f>
        <v>1440000</v>
      </c>
      <c r="H47" s="31">
        <v>1200000</v>
      </c>
      <c r="I47" s="44">
        <v>1200000</v>
      </c>
      <c r="J47" s="31">
        <v>1200000</v>
      </c>
      <c r="K47" s="31">
        <v>1200000</v>
      </c>
      <c r="L47" s="44">
        <v>1200000</v>
      </c>
      <c r="M47" s="31">
        <v>1200000</v>
      </c>
      <c r="N47" s="31">
        <v>1200000</v>
      </c>
      <c r="O47" s="31">
        <f>1200000+350000</f>
        <v>1550000</v>
      </c>
      <c r="P47" s="45">
        <v>1200000</v>
      </c>
      <c r="Q47" s="63">
        <f t="shared" si="0"/>
        <v>13790000</v>
      </c>
      <c r="R47" s="64"/>
      <c r="S47" s="65">
        <f t="shared" si="1"/>
        <v>1149166.6666666667</v>
      </c>
      <c r="T47" s="66"/>
      <c r="U47" s="67"/>
      <c r="V47" s="68"/>
    </row>
    <row r="48" spans="1:22" s="2" customFormat="1" ht="33.75" x14ac:dyDescent="0.25">
      <c r="A48" s="61">
        <v>35</v>
      </c>
      <c r="B48" s="29">
        <v>1248854</v>
      </c>
      <c r="C48" s="30" t="s">
        <v>81</v>
      </c>
      <c r="D48" s="62" t="s">
        <v>170</v>
      </c>
      <c r="E48" s="31">
        <v>1200000</v>
      </c>
      <c r="F48" s="44">
        <v>1200000</v>
      </c>
      <c r="G48" s="44">
        <v>1200000</v>
      </c>
      <c r="H48" s="44">
        <v>1200000</v>
      </c>
      <c r="I48" s="44">
        <v>1200000</v>
      </c>
      <c r="J48" s="44">
        <v>1200000</v>
      </c>
      <c r="K48" s="31">
        <v>1200000</v>
      </c>
      <c r="L48" s="44">
        <v>1200000</v>
      </c>
      <c r="M48" s="44">
        <v>1200000</v>
      </c>
      <c r="N48" s="31">
        <v>1200000</v>
      </c>
      <c r="O48" s="31">
        <v>1200000</v>
      </c>
      <c r="P48" s="45">
        <v>1200000</v>
      </c>
      <c r="Q48" s="63">
        <f t="shared" si="0"/>
        <v>14400000</v>
      </c>
      <c r="R48" s="64"/>
      <c r="S48" s="65">
        <f t="shared" si="1"/>
        <v>1200000</v>
      </c>
      <c r="T48" s="66"/>
      <c r="U48" s="67"/>
      <c r="V48" s="68"/>
    </row>
    <row r="49" spans="1:22" s="2" customFormat="1" ht="33.75" x14ac:dyDescent="0.25">
      <c r="A49" s="61">
        <v>36</v>
      </c>
      <c r="B49" s="29">
        <v>4436076</v>
      </c>
      <c r="C49" s="30" t="s">
        <v>82</v>
      </c>
      <c r="D49" s="62" t="s">
        <v>171</v>
      </c>
      <c r="E49" s="31">
        <v>1200000</v>
      </c>
      <c r="F49" s="44">
        <v>1200000</v>
      </c>
      <c r="G49" s="44">
        <v>1200000</v>
      </c>
      <c r="H49" s="44">
        <v>1200000</v>
      </c>
      <c r="I49" s="44">
        <v>1200000</v>
      </c>
      <c r="J49" s="44">
        <v>1200000</v>
      </c>
      <c r="K49" s="31">
        <v>1200000</v>
      </c>
      <c r="L49" s="44">
        <v>1200000</v>
      </c>
      <c r="M49" s="44">
        <v>1200000</v>
      </c>
      <c r="N49" s="31">
        <v>1200000</v>
      </c>
      <c r="O49" s="31">
        <v>1200000</v>
      </c>
      <c r="P49" s="45">
        <v>1200000</v>
      </c>
      <c r="Q49" s="63">
        <f t="shared" si="0"/>
        <v>14400000</v>
      </c>
      <c r="R49" s="64"/>
      <c r="S49" s="65">
        <f t="shared" si="1"/>
        <v>1200000</v>
      </c>
      <c r="T49" s="66"/>
      <c r="U49" s="67"/>
      <c r="V49" s="68"/>
    </row>
    <row r="50" spans="1:22" s="2" customFormat="1" ht="33.75" x14ac:dyDescent="0.25">
      <c r="A50" s="61">
        <v>37</v>
      </c>
      <c r="B50" s="11">
        <v>5335213</v>
      </c>
      <c r="C50" s="30" t="s">
        <v>83</v>
      </c>
      <c r="D50" s="62" t="s">
        <v>172</v>
      </c>
      <c r="E50" s="31">
        <v>1200000</v>
      </c>
      <c r="F50" s="44">
        <v>1200000</v>
      </c>
      <c r="G50" s="44">
        <v>1200000</v>
      </c>
      <c r="H50" s="44">
        <v>1200000</v>
      </c>
      <c r="I50" s="44">
        <v>1500000</v>
      </c>
      <c r="J50" s="44">
        <v>1500000</v>
      </c>
      <c r="K50" s="31">
        <v>1500000</v>
      </c>
      <c r="L50" s="44">
        <v>1500000</v>
      </c>
      <c r="M50" s="44">
        <v>1500000</v>
      </c>
      <c r="N50" s="31">
        <v>1500000</v>
      </c>
      <c r="O50" s="31">
        <v>1500000</v>
      </c>
      <c r="P50" s="45">
        <v>1500000</v>
      </c>
      <c r="Q50" s="63">
        <f t="shared" si="0"/>
        <v>16800000</v>
      </c>
      <c r="R50" s="64"/>
      <c r="S50" s="65">
        <f t="shared" si="1"/>
        <v>1400000</v>
      </c>
      <c r="T50" s="66"/>
      <c r="U50" s="67"/>
      <c r="V50" s="68"/>
    </row>
    <row r="51" spans="1:22" s="2" customFormat="1" ht="45" x14ac:dyDescent="0.25">
      <c r="A51" s="61">
        <v>38</v>
      </c>
      <c r="B51" s="29">
        <v>1244170</v>
      </c>
      <c r="C51" s="30" t="s">
        <v>84</v>
      </c>
      <c r="D51" s="62" t="s">
        <v>169</v>
      </c>
      <c r="E51" s="31">
        <v>1200000</v>
      </c>
      <c r="F51" s="44">
        <v>1200000</v>
      </c>
      <c r="G51" s="44">
        <f>1200000+240000</f>
        <v>1440000</v>
      </c>
      <c r="H51" s="44">
        <v>1200000</v>
      </c>
      <c r="I51" s="44">
        <v>1200000</v>
      </c>
      <c r="J51" s="44">
        <v>1200000</v>
      </c>
      <c r="K51" s="31">
        <v>1200000</v>
      </c>
      <c r="L51" s="44">
        <v>1200000</v>
      </c>
      <c r="M51" s="44">
        <v>1200000</v>
      </c>
      <c r="N51" s="31">
        <v>1200000</v>
      </c>
      <c r="O51" s="31">
        <f>1200000+350000</f>
        <v>1550000</v>
      </c>
      <c r="P51" s="45">
        <v>1200000</v>
      </c>
      <c r="Q51" s="63">
        <f t="shared" si="0"/>
        <v>14990000</v>
      </c>
      <c r="R51" s="64"/>
      <c r="S51" s="65">
        <f t="shared" si="1"/>
        <v>1249166.6666666667</v>
      </c>
      <c r="T51" s="66"/>
      <c r="U51" s="67"/>
      <c r="V51" s="68"/>
    </row>
    <row r="52" spans="1:22" s="2" customFormat="1" ht="18" x14ac:dyDescent="0.25">
      <c r="A52" s="61">
        <v>39</v>
      </c>
      <c r="B52" s="29">
        <v>1442118</v>
      </c>
      <c r="C52" s="32" t="s">
        <v>85</v>
      </c>
      <c r="D52" s="62" t="s">
        <v>173</v>
      </c>
      <c r="E52" s="31">
        <v>1200000</v>
      </c>
      <c r="F52" s="44">
        <f>1200000+240000</f>
        <v>1440000</v>
      </c>
      <c r="G52" s="44">
        <f>1200000+240000</f>
        <v>1440000</v>
      </c>
      <c r="H52" s="44">
        <v>1200000</v>
      </c>
      <c r="I52" s="44">
        <v>1200000</v>
      </c>
      <c r="J52" s="44">
        <v>1200000</v>
      </c>
      <c r="K52" s="31">
        <v>1200000</v>
      </c>
      <c r="L52" s="44">
        <v>1200000</v>
      </c>
      <c r="M52" s="44">
        <v>1200000</v>
      </c>
      <c r="N52" s="31">
        <v>1200000</v>
      </c>
      <c r="O52" s="31">
        <v>1200000</v>
      </c>
      <c r="P52" s="45">
        <v>1200000</v>
      </c>
      <c r="Q52" s="63">
        <f t="shared" si="0"/>
        <v>14880000</v>
      </c>
      <c r="R52" s="64">
        <v>600000</v>
      </c>
      <c r="S52" s="65">
        <f t="shared" si="1"/>
        <v>640000</v>
      </c>
      <c r="T52" s="66"/>
      <c r="U52" s="67"/>
      <c r="V52" s="68"/>
    </row>
    <row r="53" spans="1:22" s="2" customFormat="1" ht="18" x14ac:dyDescent="0.25">
      <c r="A53" s="61">
        <v>40</v>
      </c>
      <c r="B53" s="29">
        <v>3734980</v>
      </c>
      <c r="C53" s="32" t="s">
        <v>86</v>
      </c>
      <c r="D53" s="62" t="s">
        <v>174</v>
      </c>
      <c r="E53" s="31">
        <v>1200000</v>
      </c>
      <c r="F53" s="44">
        <v>1200000</v>
      </c>
      <c r="G53" s="44">
        <v>1200000</v>
      </c>
      <c r="H53" s="44">
        <v>1200000</v>
      </c>
      <c r="I53" s="44">
        <v>1200000</v>
      </c>
      <c r="J53" s="44">
        <v>1200000</v>
      </c>
      <c r="K53" s="31">
        <v>480000</v>
      </c>
      <c r="L53" s="44">
        <v>0</v>
      </c>
      <c r="M53" s="44">
        <v>1200000</v>
      </c>
      <c r="N53" s="31">
        <v>1200000</v>
      </c>
      <c r="O53" s="31">
        <v>1200000</v>
      </c>
      <c r="P53" s="45">
        <v>1200000</v>
      </c>
      <c r="Q53" s="63">
        <f t="shared" si="0"/>
        <v>12480000</v>
      </c>
      <c r="R53" s="64"/>
      <c r="S53" s="65">
        <f t="shared" si="1"/>
        <v>1040000</v>
      </c>
      <c r="T53" s="66"/>
      <c r="U53" s="67"/>
      <c r="V53" s="68"/>
    </row>
    <row r="54" spans="1:22" s="2" customFormat="1" ht="45" x14ac:dyDescent="0.25">
      <c r="A54" s="61">
        <v>41</v>
      </c>
      <c r="B54" s="29">
        <v>4649813</v>
      </c>
      <c r="C54" s="30" t="s">
        <v>87</v>
      </c>
      <c r="D54" s="62" t="s">
        <v>163</v>
      </c>
      <c r="E54" s="31">
        <v>1200000</v>
      </c>
      <c r="F54" s="44">
        <v>1200000</v>
      </c>
      <c r="G54" s="44">
        <v>1200000</v>
      </c>
      <c r="H54" s="44">
        <v>1200000</v>
      </c>
      <c r="I54" s="44">
        <v>1200000</v>
      </c>
      <c r="J54" s="44">
        <v>1200000</v>
      </c>
      <c r="K54" s="31">
        <v>1200000</v>
      </c>
      <c r="L54" s="44">
        <v>1200000</v>
      </c>
      <c r="M54" s="44">
        <v>1200000</v>
      </c>
      <c r="N54" s="31">
        <v>1200000</v>
      </c>
      <c r="O54" s="31">
        <v>1200000</v>
      </c>
      <c r="P54" s="45">
        <v>1200000</v>
      </c>
      <c r="Q54" s="63">
        <f t="shared" si="0"/>
        <v>14400000</v>
      </c>
      <c r="R54" s="64"/>
      <c r="S54" s="65">
        <f t="shared" si="1"/>
        <v>1200000</v>
      </c>
      <c r="T54" s="66"/>
      <c r="U54" s="67"/>
      <c r="V54" s="68"/>
    </row>
    <row r="55" spans="1:22" s="2" customFormat="1" ht="45" x14ac:dyDescent="0.25">
      <c r="A55" s="61">
        <v>42</v>
      </c>
      <c r="B55" s="29">
        <v>4644430</v>
      </c>
      <c r="C55" s="30" t="s">
        <v>88</v>
      </c>
      <c r="D55" s="62" t="s">
        <v>175</v>
      </c>
      <c r="E55" s="31">
        <v>1200000</v>
      </c>
      <c r="F55" s="44">
        <v>1200000</v>
      </c>
      <c r="G55" s="44">
        <v>1200000</v>
      </c>
      <c r="H55" s="44">
        <v>1200000</v>
      </c>
      <c r="I55" s="44">
        <v>1200000</v>
      </c>
      <c r="J55" s="44">
        <v>1200000</v>
      </c>
      <c r="K55" s="31">
        <v>1200000</v>
      </c>
      <c r="L55" s="44">
        <v>1200000</v>
      </c>
      <c r="M55" s="44">
        <v>1200000</v>
      </c>
      <c r="N55" s="31">
        <v>1200000</v>
      </c>
      <c r="O55" s="31">
        <v>1200000</v>
      </c>
      <c r="P55" s="45">
        <v>1200000</v>
      </c>
      <c r="Q55" s="63">
        <f t="shared" si="0"/>
        <v>14400000</v>
      </c>
      <c r="R55" s="64"/>
      <c r="S55" s="65">
        <f t="shared" si="1"/>
        <v>1200000</v>
      </c>
      <c r="T55" s="66"/>
      <c r="U55" s="67"/>
      <c r="V55" s="68"/>
    </row>
    <row r="56" spans="1:22" s="2" customFormat="1" ht="33.75" x14ac:dyDescent="0.25">
      <c r="A56" s="61">
        <v>43</v>
      </c>
      <c r="B56" s="11">
        <v>754913</v>
      </c>
      <c r="C56" s="30" t="s">
        <v>89</v>
      </c>
      <c r="D56" s="62" t="s">
        <v>152</v>
      </c>
      <c r="E56" s="31">
        <v>1200000</v>
      </c>
      <c r="F56" s="44">
        <v>1200000</v>
      </c>
      <c r="G56" s="44">
        <v>1200000</v>
      </c>
      <c r="H56" s="44">
        <v>1200000</v>
      </c>
      <c r="I56" s="44">
        <v>1200000</v>
      </c>
      <c r="J56" s="44">
        <v>1200000</v>
      </c>
      <c r="K56" s="31">
        <v>1200000</v>
      </c>
      <c r="L56" s="44">
        <v>1200000</v>
      </c>
      <c r="M56" s="44">
        <v>0</v>
      </c>
      <c r="N56" s="31">
        <v>0</v>
      </c>
      <c r="O56" s="31">
        <v>0</v>
      </c>
      <c r="P56" s="45">
        <v>1200000</v>
      </c>
      <c r="Q56" s="63">
        <f t="shared" si="0"/>
        <v>10800000</v>
      </c>
      <c r="R56" s="64"/>
      <c r="S56" s="65">
        <f t="shared" si="1"/>
        <v>900000</v>
      </c>
      <c r="T56" s="66"/>
      <c r="U56" s="67"/>
      <c r="V56" s="68"/>
    </row>
    <row r="57" spans="1:22" s="2" customFormat="1" ht="22.5" x14ac:dyDescent="0.25">
      <c r="A57" s="61">
        <v>44</v>
      </c>
      <c r="B57" s="29">
        <v>5009040</v>
      </c>
      <c r="C57" s="30" t="s">
        <v>90</v>
      </c>
      <c r="D57" s="62" t="s">
        <v>176</v>
      </c>
      <c r="E57" s="31">
        <v>800000</v>
      </c>
      <c r="F57" s="44">
        <v>1200000</v>
      </c>
      <c r="G57" s="44">
        <v>1200000</v>
      </c>
      <c r="H57" s="44">
        <v>1200000</v>
      </c>
      <c r="I57" s="44">
        <v>1200000</v>
      </c>
      <c r="J57" s="44">
        <v>1200000</v>
      </c>
      <c r="K57" s="31">
        <v>1200000</v>
      </c>
      <c r="L57" s="44">
        <v>1200000</v>
      </c>
      <c r="M57" s="31">
        <v>1200000</v>
      </c>
      <c r="N57" s="31">
        <v>1200000</v>
      </c>
      <c r="O57" s="31">
        <v>1200000</v>
      </c>
      <c r="P57" s="45">
        <v>1200000</v>
      </c>
      <c r="Q57" s="63">
        <f t="shared" si="0"/>
        <v>14000000</v>
      </c>
      <c r="R57" s="64"/>
      <c r="S57" s="65">
        <f t="shared" si="1"/>
        <v>1166666.6666666667</v>
      </c>
      <c r="T57" s="66"/>
      <c r="U57" s="67"/>
      <c r="V57" s="68"/>
    </row>
    <row r="58" spans="1:22" s="2" customFormat="1" ht="33.75" x14ac:dyDescent="0.25">
      <c r="A58" s="61">
        <v>45</v>
      </c>
      <c r="B58" s="29">
        <v>938060</v>
      </c>
      <c r="C58" s="30" t="s">
        <v>91</v>
      </c>
      <c r="D58" s="62" t="s">
        <v>155</v>
      </c>
      <c r="E58" s="31">
        <v>1200000</v>
      </c>
      <c r="F58" s="44">
        <v>1200000</v>
      </c>
      <c r="G58" s="44">
        <v>1200000</v>
      </c>
      <c r="H58" s="44">
        <v>1200000</v>
      </c>
      <c r="I58" s="44">
        <v>1200000</v>
      </c>
      <c r="J58" s="44">
        <v>1200000</v>
      </c>
      <c r="K58" s="31">
        <v>1260000</v>
      </c>
      <c r="L58" s="31">
        <v>1395000</v>
      </c>
      <c r="M58" s="31">
        <v>1395000</v>
      </c>
      <c r="N58" s="31">
        <v>1485000</v>
      </c>
      <c r="O58" s="31">
        <v>1395000</v>
      </c>
      <c r="P58" s="45">
        <f>45000*26</f>
        <v>1170000</v>
      </c>
      <c r="Q58" s="63">
        <f t="shared" si="0"/>
        <v>15300000</v>
      </c>
      <c r="R58" s="64"/>
      <c r="S58" s="65">
        <f t="shared" si="1"/>
        <v>1275000</v>
      </c>
      <c r="T58" s="66"/>
      <c r="U58" s="67"/>
      <c r="V58" s="68"/>
    </row>
    <row r="59" spans="1:22" s="2" customFormat="1" ht="33.75" x14ac:dyDescent="0.25">
      <c r="A59" s="61">
        <v>46</v>
      </c>
      <c r="B59" s="11">
        <v>4653830</v>
      </c>
      <c r="C59" s="30" t="s">
        <v>92</v>
      </c>
      <c r="D59" s="62" t="s">
        <v>177</v>
      </c>
      <c r="E59" s="31">
        <v>1200000</v>
      </c>
      <c r="F59" s="44">
        <v>1200000</v>
      </c>
      <c r="G59" s="44">
        <v>1200000</v>
      </c>
      <c r="H59" s="44">
        <v>1200000</v>
      </c>
      <c r="I59" s="44">
        <v>1200000</v>
      </c>
      <c r="J59" s="44">
        <v>1200000</v>
      </c>
      <c r="K59" s="31">
        <v>480000</v>
      </c>
      <c r="L59" s="44">
        <v>0</v>
      </c>
      <c r="M59" s="44">
        <v>1200000</v>
      </c>
      <c r="N59" s="31">
        <v>1200000</v>
      </c>
      <c r="O59" s="31">
        <v>1200000</v>
      </c>
      <c r="P59" s="45">
        <v>1200000</v>
      </c>
      <c r="Q59" s="63">
        <f t="shared" si="0"/>
        <v>12480000</v>
      </c>
      <c r="R59" s="64"/>
      <c r="S59" s="65">
        <f t="shared" si="1"/>
        <v>1040000</v>
      </c>
      <c r="T59" s="66"/>
      <c r="U59" s="67"/>
      <c r="V59" s="68"/>
    </row>
    <row r="60" spans="1:22" s="2" customFormat="1" ht="22.5" x14ac:dyDescent="0.25">
      <c r="A60" s="61">
        <v>47</v>
      </c>
      <c r="B60" s="11">
        <v>2628746</v>
      </c>
      <c r="C60" s="30" t="s">
        <v>93</v>
      </c>
      <c r="D60" s="62" t="s">
        <v>155</v>
      </c>
      <c r="E60" s="31">
        <v>1200000</v>
      </c>
      <c r="F60" s="44">
        <v>1200000</v>
      </c>
      <c r="G60" s="44">
        <v>1200000</v>
      </c>
      <c r="H60" s="44">
        <v>1200000</v>
      </c>
      <c r="I60" s="44">
        <v>1200000</v>
      </c>
      <c r="J60" s="44">
        <v>1200000</v>
      </c>
      <c r="K60" s="31">
        <v>1200000</v>
      </c>
      <c r="L60" s="44">
        <v>1200000</v>
      </c>
      <c r="M60" s="44">
        <v>1200000</v>
      </c>
      <c r="N60" s="31">
        <v>1200000</v>
      </c>
      <c r="O60" s="31">
        <v>1200000</v>
      </c>
      <c r="P60" s="45">
        <v>1200000</v>
      </c>
      <c r="Q60" s="63">
        <f t="shared" si="0"/>
        <v>14400000</v>
      </c>
      <c r="R60" s="64"/>
      <c r="S60" s="65">
        <f t="shared" si="1"/>
        <v>1200000</v>
      </c>
      <c r="T60" s="66"/>
      <c r="U60" s="67"/>
      <c r="V60" s="68"/>
    </row>
    <row r="61" spans="1:22" s="2" customFormat="1" ht="33.75" x14ac:dyDescent="0.25">
      <c r="A61" s="61">
        <v>48</v>
      </c>
      <c r="B61" s="33">
        <v>829682</v>
      </c>
      <c r="C61" s="34" t="s">
        <v>94</v>
      </c>
      <c r="D61" s="62" t="s">
        <v>178</v>
      </c>
      <c r="E61" s="31">
        <v>1200000</v>
      </c>
      <c r="F61" s="44">
        <v>1200000</v>
      </c>
      <c r="G61" s="44">
        <v>1200000</v>
      </c>
      <c r="H61" s="44">
        <v>1200000</v>
      </c>
      <c r="I61" s="44">
        <v>1200000</v>
      </c>
      <c r="J61" s="44">
        <v>1200000</v>
      </c>
      <c r="K61" s="31">
        <v>1200000</v>
      </c>
      <c r="L61" s="44">
        <v>1200000</v>
      </c>
      <c r="M61" s="44">
        <v>1200000</v>
      </c>
      <c r="N61" s="31">
        <v>1200000</v>
      </c>
      <c r="O61" s="31">
        <v>1200000</v>
      </c>
      <c r="P61" s="45">
        <v>1200000</v>
      </c>
      <c r="Q61" s="63">
        <f t="shared" si="0"/>
        <v>14400000</v>
      </c>
      <c r="R61" s="64"/>
      <c r="S61" s="65">
        <f t="shared" si="1"/>
        <v>1200000</v>
      </c>
      <c r="T61" s="66"/>
      <c r="U61" s="67"/>
      <c r="V61" s="68"/>
    </row>
    <row r="62" spans="1:22" s="2" customFormat="1" ht="22.5" x14ac:dyDescent="0.25">
      <c r="A62" s="61">
        <v>49</v>
      </c>
      <c r="B62" s="35">
        <v>1252574</v>
      </c>
      <c r="C62" s="34" t="s">
        <v>95</v>
      </c>
      <c r="D62" s="62" t="s">
        <v>179</v>
      </c>
      <c r="E62" s="31">
        <v>1200000</v>
      </c>
      <c r="F62" s="44">
        <v>1200000</v>
      </c>
      <c r="G62" s="31">
        <v>1200000</v>
      </c>
      <c r="H62" s="73">
        <v>1200000</v>
      </c>
      <c r="I62" s="44">
        <v>1200000</v>
      </c>
      <c r="J62" s="44">
        <v>1200000</v>
      </c>
      <c r="K62" s="31">
        <v>1200000</v>
      </c>
      <c r="L62" s="44">
        <v>1200000</v>
      </c>
      <c r="M62" s="44">
        <v>1200000</v>
      </c>
      <c r="N62" s="31">
        <v>1200000</v>
      </c>
      <c r="O62" s="31">
        <v>1200000</v>
      </c>
      <c r="P62" s="45">
        <v>1200000</v>
      </c>
      <c r="Q62" s="63">
        <f t="shared" si="0"/>
        <v>14400000</v>
      </c>
      <c r="R62" s="64"/>
      <c r="S62" s="65">
        <f t="shared" si="1"/>
        <v>1200000</v>
      </c>
      <c r="T62" s="66"/>
      <c r="U62" s="67"/>
      <c r="V62" s="68"/>
    </row>
    <row r="63" spans="1:22" s="2" customFormat="1" ht="45" x14ac:dyDescent="0.25">
      <c r="A63" s="61">
        <v>50</v>
      </c>
      <c r="B63" s="33">
        <v>1565264</v>
      </c>
      <c r="C63" s="34" t="s">
        <v>96</v>
      </c>
      <c r="D63" s="62" t="s">
        <v>176</v>
      </c>
      <c r="E63" s="44">
        <v>0</v>
      </c>
      <c r="F63" s="44">
        <v>0</v>
      </c>
      <c r="G63" s="69">
        <v>0</v>
      </c>
      <c r="H63" s="69">
        <v>0</v>
      </c>
      <c r="I63" s="69">
        <v>1200000</v>
      </c>
      <c r="J63" s="69">
        <v>1200000</v>
      </c>
      <c r="K63" s="71">
        <v>1200000</v>
      </c>
      <c r="L63" s="69">
        <v>1200000</v>
      </c>
      <c r="M63" s="69">
        <v>0</v>
      </c>
      <c r="N63" s="71">
        <v>0</v>
      </c>
      <c r="O63" s="71">
        <v>0</v>
      </c>
      <c r="P63" s="74">
        <v>1200000</v>
      </c>
      <c r="Q63" s="63">
        <f t="shared" si="0"/>
        <v>6000000</v>
      </c>
      <c r="R63" s="70"/>
      <c r="S63" s="65">
        <f t="shared" si="1"/>
        <v>500000</v>
      </c>
      <c r="T63" s="66"/>
      <c r="U63" s="67"/>
      <c r="V63" s="68"/>
    </row>
    <row r="64" spans="1:22" s="2" customFormat="1" ht="45" x14ac:dyDescent="0.25">
      <c r="A64" s="61">
        <v>51</v>
      </c>
      <c r="B64" s="31">
        <v>5107564</v>
      </c>
      <c r="C64" s="30" t="s">
        <v>97</v>
      </c>
      <c r="D64" s="62" t="s">
        <v>180</v>
      </c>
      <c r="E64" s="75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1200000</v>
      </c>
      <c r="K64" s="71">
        <v>1200000</v>
      </c>
      <c r="L64" s="69">
        <v>1200000</v>
      </c>
      <c r="M64" s="69">
        <v>1200000</v>
      </c>
      <c r="N64" s="71">
        <v>1200000</v>
      </c>
      <c r="O64" s="71">
        <v>1200000</v>
      </c>
      <c r="P64" s="74">
        <v>1200000</v>
      </c>
      <c r="Q64" s="63">
        <f t="shared" si="0"/>
        <v>8400000</v>
      </c>
      <c r="R64" s="70"/>
      <c r="S64" s="65">
        <f t="shared" si="1"/>
        <v>700000</v>
      </c>
      <c r="T64" s="66"/>
      <c r="U64" s="67"/>
      <c r="V64" s="68"/>
    </row>
    <row r="65" spans="1:22" s="2" customFormat="1" ht="45" x14ac:dyDescent="0.25">
      <c r="A65" s="61">
        <v>52</v>
      </c>
      <c r="B65" s="36">
        <v>3202639</v>
      </c>
      <c r="C65" s="34" t="s">
        <v>98</v>
      </c>
      <c r="D65" s="62" t="s">
        <v>176</v>
      </c>
      <c r="E65" s="31">
        <v>0</v>
      </c>
      <c r="F65" s="44">
        <v>0</v>
      </c>
      <c r="G65" s="71">
        <v>800000</v>
      </c>
      <c r="H65" s="44">
        <v>1200000</v>
      </c>
      <c r="I65" s="44">
        <v>1200000</v>
      </c>
      <c r="J65" s="44">
        <v>1200000</v>
      </c>
      <c r="K65" s="31">
        <v>480000</v>
      </c>
      <c r="L65" s="44">
        <v>0</v>
      </c>
      <c r="M65" s="44">
        <v>0</v>
      </c>
      <c r="N65" s="31">
        <v>0</v>
      </c>
      <c r="O65" s="31">
        <v>960000</v>
      </c>
      <c r="P65" s="44">
        <v>1200000</v>
      </c>
      <c r="Q65" s="63">
        <f t="shared" si="0"/>
        <v>7040000</v>
      </c>
      <c r="R65" s="70"/>
      <c r="S65" s="65">
        <f t="shared" si="1"/>
        <v>586666.66666666663</v>
      </c>
      <c r="T65" s="66"/>
      <c r="U65" s="67"/>
      <c r="V65" s="68"/>
    </row>
    <row r="66" spans="1:22" s="2" customFormat="1" ht="18" x14ac:dyDescent="0.25">
      <c r="A66" s="61">
        <v>53</v>
      </c>
      <c r="B66" s="29">
        <v>991940</v>
      </c>
      <c r="C66" s="32" t="s">
        <v>99</v>
      </c>
      <c r="D66" s="62" t="s">
        <v>181</v>
      </c>
      <c r="E66" s="31">
        <v>1250000</v>
      </c>
      <c r="F66" s="44">
        <v>1250000</v>
      </c>
      <c r="G66" s="44">
        <v>1250000</v>
      </c>
      <c r="H66" s="44">
        <v>1250000</v>
      </c>
      <c r="I66" s="31">
        <v>1250000</v>
      </c>
      <c r="J66" s="44">
        <v>1250000</v>
      </c>
      <c r="K66" s="31">
        <v>1250000</v>
      </c>
      <c r="L66" s="44">
        <v>1250000</v>
      </c>
      <c r="M66" s="44">
        <v>1250000</v>
      </c>
      <c r="N66" s="31">
        <v>1250000</v>
      </c>
      <c r="O66" s="31">
        <v>1250000</v>
      </c>
      <c r="P66" s="45">
        <v>1250000</v>
      </c>
      <c r="Q66" s="63">
        <f t="shared" si="0"/>
        <v>15000000</v>
      </c>
      <c r="R66" s="64"/>
      <c r="S66" s="65">
        <f t="shared" si="1"/>
        <v>1250000</v>
      </c>
      <c r="T66" s="66"/>
      <c r="U66" s="67"/>
      <c r="V66" s="68"/>
    </row>
    <row r="67" spans="1:22" s="2" customFormat="1" ht="33.75" x14ac:dyDescent="0.25">
      <c r="A67" s="61">
        <v>54</v>
      </c>
      <c r="B67" s="29">
        <v>1112488</v>
      </c>
      <c r="C67" s="30" t="s">
        <v>100</v>
      </c>
      <c r="D67" s="62" t="s">
        <v>169</v>
      </c>
      <c r="E67" s="31">
        <v>1300000</v>
      </c>
      <c r="F67" s="44">
        <v>1300000</v>
      </c>
      <c r="G67" s="31">
        <f>1300000+260000</f>
        <v>1560000</v>
      </c>
      <c r="H67" s="44">
        <v>1300000</v>
      </c>
      <c r="I67" s="44">
        <v>1300000</v>
      </c>
      <c r="J67" s="44">
        <v>1300000</v>
      </c>
      <c r="K67" s="31">
        <v>1300000</v>
      </c>
      <c r="L67" s="44">
        <v>1300000</v>
      </c>
      <c r="M67" s="44">
        <v>1300000</v>
      </c>
      <c r="N67" s="31">
        <v>1300000</v>
      </c>
      <c r="O67" s="31">
        <f>1300000+250000</f>
        <v>1550000</v>
      </c>
      <c r="P67" s="45">
        <v>1300000</v>
      </c>
      <c r="Q67" s="63">
        <f t="shared" si="0"/>
        <v>16110000</v>
      </c>
      <c r="R67" s="64"/>
      <c r="S67" s="65">
        <f t="shared" si="1"/>
        <v>1342500</v>
      </c>
      <c r="T67" s="66"/>
      <c r="U67" s="67"/>
      <c r="V67" s="68"/>
    </row>
    <row r="68" spans="1:22" s="2" customFormat="1" ht="33.75" x14ac:dyDescent="0.25">
      <c r="A68" s="61">
        <v>55</v>
      </c>
      <c r="B68" s="29">
        <v>2251391</v>
      </c>
      <c r="C68" s="30" t="s">
        <v>101</v>
      </c>
      <c r="D68" s="62" t="s">
        <v>182</v>
      </c>
      <c r="E68" s="31">
        <v>1300000</v>
      </c>
      <c r="F68" s="44">
        <v>1300000</v>
      </c>
      <c r="G68" s="44">
        <v>1300000</v>
      </c>
      <c r="H68" s="44">
        <v>1300000</v>
      </c>
      <c r="I68" s="44">
        <v>1300000</v>
      </c>
      <c r="J68" s="44">
        <v>1300000</v>
      </c>
      <c r="K68" s="31">
        <v>1000000</v>
      </c>
      <c r="L68" s="44">
        <v>1000000</v>
      </c>
      <c r="M68" s="44">
        <v>1000000</v>
      </c>
      <c r="N68" s="31">
        <v>1000000</v>
      </c>
      <c r="O68" s="31">
        <v>1000000</v>
      </c>
      <c r="P68" s="45">
        <v>1000000</v>
      </c>
      <c r="Q68" s="63">
        <f t="shared" si="0"/>
        <v>13800000</v>
      </c>
      <c r="R68" s="64"/>
      <c r="S68" s="65">
        <f t="shared" si="1"/>
        <v>1150000</v>
      </c>
      <c r="T68" s="66"/>
      <c r="U68" s="67"/>
      <c r="V68" s="68"/>
    </row>
    <row r="69" spans="1:22" s="2" customFormat="1" ht="45" x14ac:dyDescent="0.25">
      <c r="A69" s="61">
        <v>56</v>
      </c>
      <c r="B69" s="29">
        <v>2990451</v>
      </c>
      <c r="C69" s="30" t="s">
        <v>102</v>
      </c>
      <c r="D69" s="62" t="s">
        <v>183</v>
      </c>
      <c r="E69" s="31">
        <v>1500000</v>
      </c>
      <c r="F69" s="44">
        <v>1500000</v>
      </c>
      <c r="G69" s="44">
        <v>1500000</v>
      </c>
      <c r="H69" s="44">
        <v>1500000</v>
      </c>
      <c r="I69" s="44">
        <v>1500000</v>
      </c>
      <c r="J69" s="44">
        <v>1500000</v>
      </c>
      <c r="K69" s="31">
        <v>1500000</v>
      </c>
      <c r="L69" s="44">
        <v>1500000</v>
      </c>
      <c r="M69" s="44">
        <v>1500000</v>
      </c>
      <c r="N69" s="31">
        <v>1500000</v>
      </c>
      <c r="O69" s="31">
        <v>1500000</v>
      </c>
      <c r="P69" s="45">
        <v>1500000</v>
      </c>
      <c r="Q69" s="63">
        <f t="shared" si="0"/>
        <v>18000000</v>
      </c>
      <c r="R69" s="64"/>
      <c r="S69" s="65">
        <f t="shared" si="1"/>
        <v>1500000</v>
      </c>
      <c r="T69" s="66"/>
      <c r="U69" s="67"/>
      <c r="V69" s="68"/>
    </row>
    <row r="70" spans="1:22" s="2" customFormat="1" ht="45" x14ac:dyDescent="0.25">
      <c r="A70" s="61">
        <v>57</v>
      </c>
      <c r="B70" s="29">
        <v>2390986</v>
      </c>
      <c r="C70" s="30" t="s">
        <v>103</v>
      </c>
      <c r="D70" s="62" t="s">
        <v>175</v>
      </c>
      <c r="E70" s="31">
        <v>1500000</v>
      </c>
      <c r="F70" s="44">
        <v>1500000</v>
      </c>
      <c r="G70" s="44">
        <v>1500000</v>
      </c>
      <c r="H70" s="44">
        <v>1500000</v>
      </c>
      <c r="I70" s="44">
        <v>1500000</v>
      </c>
      <c r="J70" s="44">
        <v>1500000</v>
      </c>
      <c r="K70" s="31">
        <v>600000</v>
      </c>
      <c r="L70" s="44">
        <v>650000</v>
      </c>
      <c r="M70" s="44">
        <v>1500000</v>
      </c>
      <c r="N70" s="31">
        <v>1500000</v>
      </c>
      <c r="O70" s="31">
        <v>1500000</v>
      </c>
      <c r="P70" s="45">
        <v>1500000</v>
      </c>
      <c r="Q70" s="63">
        <f t="shared" si="0"/>
        <v>16250000</v>
      </c>
      <c r="R70" s="64"/>
      <c r="S70" s="65">
        <f t="shared" si="1"/>
        <v>1354166.6666666667</v>
      </c>
      <c r="T70" s="66"/>
      <c r="U70" s="67"/>
      <c r="V70" s="68"/>
    </row>
    <row r="71" spans="1:22" s="2" customFormat="1" ht="45" x14ac:dyDescent="0.25">
      <c r="A71" s="61">
        <v>58</v>
      </c>
      <c r="B71" s="29">
        <v>3520117</v>
      </c>
      <c r="C71" s="30" t="s">
        <v>104</v>
      </c>
      <c r="D71" s="62" t="s">
        <v>184</v>
      </c>
      <c r="E71" s="31">
        <v>1500000</v>
      </c>
      <c r="F71" s="44">
        <v>1500000</v>
      </c>
      <c r="G71" s="44">
        <v>1500000</v>
      </c>
      <c r="H71" s="44">
        <v>1500000</v>
      </c>
      <c r="I71" s="44">
        <v>1500000</v>
      </c>
      <c r="J71" s="44">
        <v>1500000</v>
      </c>
      <c r="K71" s="31">
        <v>1500000</v>
      </c>
      <c r="L71" s="44">
        <v>1500000</v>
      </c>
      <c r="M71" s="44">
        <v>1500000</v>
      </c>
      <c r="N71" s="31">
        <v>1500000</v>
      </c>
      <c r="O71" s="31">
        <v>1500000</v>
      </c>
      <c r="P71" s="45">
        <v>1500000</v>
      </c>
      <c r="Q71" s="63">
        <f t="shared" si="0"/>
        <v>18000000</v>
      </c>
      <c r="R71" s="64">
        <v>750000</v>
      </c>
      <c r="S71" s="65">
        <f t="shared" si="1"/>
        <v>750000</v>
      </c>
      <c r="T71" s="66"/>
      <c r="U71" s="67"/>
      <c r="V71" s="68"/>
    </row>
    <row r="72" spans="1:22" s="2" customFormat="1" ht="22.5" x14ac:dyDescent="0.25">
      <c r="A72" s="61">
        <v>59</v>
      </c>
      <c r="B72" s="11">
        <v>1420445</v>
      </c>
      <c r="C72" s="30" t="s">
        <v>105</v>
      </c>
      <c r="D72" s="62" t="s">
        <v>157</v>
      </c>
      <c r="E72" s="31">
        <v>1500000</v>
      </c>
      <c r="F72" s="44">
        <v>1500000</v>
      </c>
      <c r="G72" s="44">
        <v>1500000</v>
      </c>
      <c r="H72" s="44">
        <v>1500000</v>
      </c>
      <c r="I72" s="44">
        <v>1500000</v>
      </c>
      <c r="J72" s="44">
        <v>1500000</v>
      </c>
      <c r="K72" s="31">
        <v>1500000</v>
      </c>
      <c r="L72" s="44">
        <v>1500000</v>
      </c>
      <c r="M72" s="44">
        <v>1500000</v>
      </c>
      <c r="N72" s="31">
        <v>0</v>
      </c>
      <c r="O72" s="31">
        <v>0</v>
      </c>
      <c r="P72" s="45">
        <v>0</v>
      </c>
      <c r="Q72" s="63">
        <f t="shared" si="0"/>
        <v>13500000</v>
      </c>
      <c r="R72" s="64"/>
      <c r="S72" s="65">
        <f t="shared" si="1"/>
        <v>1125000</v>
      </c>
      <c r="T72" s="66"/>
      <c r="U72" s="67"/>
      <c r="V72" s="68"/>
    </row>
    <row r="73" spans="1:22" s="2" customFormat="1" ht="22.5" x14ac:dyDescent="0.25">
      <c r="A73" s="61">
        <v>60</v>
      </c>
      <c r="B73" s="11">
        <v>935946</v>
      </c>
      <c r="C73" s="30" t="s">
        <v>106</v>
      </c>
      <c r="D73" s="62" t="s">
        <v>169</v>
      </c>
      <c r="E73" s="31">
        <v>1500000</v>
      </c>
      <c r="F73" s="44">
        <v>1500000</v>
      </c>
      <c r="G73" s="44">
        <f>1500000+300000</f>
        <v>1800000</v>
      </c>
      <c r="H73" s="44">
        <v>1500000</v>
      </c>
      <c r="I73" s="44">
        <v>1500000</v>
      </c>
      <c r="J73" s="44">
        <v>1500000</v>
      </c>
      <c r="K73" s="31">
        <v>1500000</v>
      </c>
      <c r="L73" s="44">
        <v>1500000</v>
      </c>
      <c r="M73" s="44">
        <v>1500000</v>
      </c>
      <c r="N73" s="31">
        <v>1500000</v>
      </c>
      <c r="O73" s="31">
        <f>1500000+350000</f>
        <v>1850000</v>
      </c>
      <c r="P73" s="45">
        <v>1500000</v>
      </c>
      <c r="Q73" s="63">
        <f t="shared" si="0"/>
        <v>18650000</v>
      </c>
      <c r="R73" s="64"/>
      <c r="S73" s="65">
        <f t="shared" si="1"/>
        <v>1554166.6666666667</v>
      </c>
      <c r="T73" s="66"/>
      <c r="U73" s="67"/>
      <c r="V73" s="68"/>
    </row>
    <row r="74" spans="1:22" s="2" customFormat="1" ht="33.75" x14ac:dyDescent="0.25">
      <c r="A74" s="61">
        <v>61</v>
      </c>
      <c r="B74" s="29">
        <v>1290614</v>
      </c>
      <c r="C74" s="30" t="s">
        <v>107</v>
      </c>
      <c r="D74" s="62" t="s">
        <v>185</v>
      </c>
      <c r="E74" s="31">
        <v>1500000</v>
      </c>
      <c r="F74" s="44">
        <v>1500000</v>
      </c>
      <c r="G74" s="44">
        <v>1500000</v>
      </c>
      <c r="H74" s="44">
        <v>1500000</v>
      </c>
      <c r="I74" s="44">
        <v>1500000</v>
      </c>
      <c r="J74" s="44">
        <v>1500000</v>
      </c>
      <c r="K74" s="31">
        <v>1500000</v>
      </c>
      <c r="L74" s="44">
        <v>1500000</v>
      </c>
      <c r="M74" s="44">
        <v>1500000</v>
      </c>
      <c r="N74" s="31">
        <v>1500000</v>
      </c>
      <c r="O74" s="31">
        <v>1500000</v>
      </c>
      <c r="P74" s="45">
        <v>1500000</v>
      </c>
      <c r="Q74" s="63">
        <f t="shared" si="0"/>
        <v>18000000</v>
      </c>
      <c r="R74" s="64"/>
      <c r="S74" s="65">
        <f t="shared" si="1"/>
        <v>1500000</v>
      </c>
      <c r="T74" s="66"/>
      <c r="U74" s="67"/>
      <c r="V74" s="68"/>
    </row>
    <row r="75" spans="1:22" s="2" customFormat="1" ht="45" x14ac:dyDescent="0.25">
      <c r="A75" s="61">
        <v>62</v>
      </c>
      <c r="B75" s="29">
        <v>498073</v>
      </c>
      <c r="C75" s="30" t="s">
        <v>108</v>
      </c>
      <c r="D75" s="62" t="s">
        <v>186</v>
      </c>
      <c r="E75" s="31">
        <v>0</v>
      </c>
      <c r="F75" s="44">
        <v>1500000</v>
      </c>
      <c r="G75" s="44">
        <v>1500000</v>
      </c>
      <c r="H75" s="44">
        <v>1500000</v>
      </c>
      <c r="I75" s="44">
        <v>1500000</v>
      </c>
      <c r="J75" s="44">
        <v>1500000</v>
      </c>
      <c r="K75" s="31">
        <v>600000</v>
      </c>
      <c r="L75" s="44">
        <v>1500000</v>
      </c>
      <c r="M75" s="44">
        <v>1500000</v>
      </c>
      <c r="N75" s="31">
        <v>1500000</v>
      </c>
      <c r="O75" s="31">
        <v>1500000</v>
      </c>
      <c r="P75" s="45">
        <v>1500000</v>
      </c>
      <c r="Q75" s="63">
        <f t="shared" si="0"/>
        <v>15600000</v>
      </c>
      <c r="R75" s="64"/>
      <c r="S75" s="65">
        <f t="shared" si="1"/>
        <v>1300000</v>
      </c>
      <c r="T75" s="66"/>
      <c r="U75" s="67"/>
      <c r="V75" s="68"/>
    </row>
    <row r="76" spans="1:22" s="2" customFormat="1" ht="33.75" x14ac:dyDescent="0.25">
      <c r="A76" s="61">
        <v>63</v>
      </c>
      <c r="B76" s="29">
        <v>5885410</v>
      </c>
      <c r="C76" s="30" t="s">
        <v>109</v>
      </c>
      <c r="D76" s="62" t="s">
        <v>187</v>
      </c>
      <c r="E76" s="31">
        <v>0</v>
      </c>
      <c r="F76" s="44">
        <v>1650000</v>
      </c>
      <c r="G76" s="44">
        <v>1500000</v>
      </c>
      <c r="H76" s="44">
        <v>1500000</v>
      </c>
      <c r="I76" s="44">
        <v>1500000</v>
      </c>
      <c r="J76" s="44">
        <v>1500000</v>
      </c>
      <c r="K76" s="31">
        <v>1500000</v>
      </c>
      <c r="L76" s="44">
        <v>1500000</v>
      </c>
      <c r="M76" s="44">
        <v>1500000</v>
      </c>
      <c r="N76" s="31">
        <v>1500000</v>
      </c>
      <c r="O76" s="31">
        <v>1500000</v>
      </c>
      <c r="P76" s="45">
        <v>1500000</v>
      </c>
      <c r="Q76" s="63">
        <f t="shared" si="0"/>
        <v>16650000</v>
      </c>
      <c r="R76" s="64"/>
      <c r="S76" s="65">
        <f t="shared" si="1"/>
        <v>1387500</v>
      </c>
      <c r="T76" s="66"/>
      <c r="U76" s="67"/>
      <c r="V76" s="68"/>
    </row>
    <row r="77" spans="1:22" s="2" customFormat="1" ht="33.75" x14ac:dyDescent="0.25">
      <c r="A77" s="61">
        <v>64</v>
      </c>
      <c r="B77" s="29">
        <v>3496048</v>
      </c>
      <c r="C77" s="30" t="s">
        <v>110</v>
      </c>
      <c r="D77" s="62" t="s">
        <v>177</v>
      </c>
      <c r="E77" s="31">
        <v>1800000</v>
      </c>
      <c r="F77" s="44">
        <v>1800000</v>
      </c>
      <c r="G77" s="44">
        <v>1800000</v>
      </c>
      <c r="H77" s="44">
        <v>1800000</v>
      </c>
      <c r="I77" s="44">
        <v>1800000</v>
      </c>
      <c r="J77" s="44">
        <v>1800000</v>
      </c>
      <c r="K77" s="31">
        <v>1800000</v>
      </c>
      <c r="L77" s="44">
        <v>1800000</v>
      </c>
      <c r="M77" s="44">
        <v>1800000</v>
      </c>
      <c r="N77" s="31">
        <v>1800000</v>
      </c>
      <c r="O77" s="31">
        <v>1800000</v>
      </c>
      <c r="P77" s="45">
        <v>1800000</v>
      </c>
      <c r="Q77" s="63">
        <f t="shared" si="0"/>
        <v>21600000</v>
      </c>
      <c r="R77" s="64"/>
      <c r="S77" s="65">
        <f t="shared" si="1"/>
        <v>1800000</v>
      </c>
      <c r="T77" s="66"/>
      <c r="U77" s="67"/>
      <c r="V77" s="68"/>
    </row>
    <row r="78" spans="1:22" s="2" customFormat="1" ht="22.5" x14ac:dyDescent="0.25">
      <c r="A78" s="61">
        <v>65</v>
      </c>
      <c r="B78" s="29">
        <v>4243428</v>
      </c>
      <c r="C78" s="30" t="s">
        <v>111</v>
      </c>
      <c r="D78" s="62" t="s">
        <v>188</v>
      </c>
      <c r="E78" s="31">
        <v>1800000</v>
      </c>
      <c r="F78" s="44">
        <v>1800000</v>
      </c>
      <c r="G78" s="44">
        <v>1800000</v>
      </c>
      <c r="H78" s="44">
        <v>1800000</v>
      </c>
      <c r="I78" s="44">
        <v>1800000</v>
      </c>
      <c r="J78" s="44">
        <v>1800000</v>
      </c>
      <c r="K78" s="31">
        <v>1800000</v>
      </c>
      <c r="L78" s="44">
        <v>1800000</v>
      </c>
      <c r="M78" s="44">
        <v>1800000</v>
      </c>
      <c r="N78" s="31">
        <v>1800000</v>
      </c>
      <c r="O78" s="31">
        <v>1800000</v>
      </c>
      <c r="P78" s="45">
        <v>1800000</v>
      </c>
      <c r="Q78" s="63">
        <f t="shared" si="0"/>
        <v>21600000</v>
      </c>
      <c r="R78" s="64"/>
      <c r="S78" s="65">
        <f t="shared" si="1"/>
        <v>1800000</v>
      </c>
      <c r="T78" s="66"/>
      <c r="U78" s="67"/>
      <c r="V78" s="68"/>
    </row>
    <row r="79" spans="1:22" s="2" customFormat="1" ht="33.75" x14ac:dyDescent="0.25">
      <c r="A79" s="61">
        <v>66</v>
      </c>
      <c r="B79" s="29">
        <v>733019</v>
      </c>
      <c r="C79" s="30" t="s">
        <v>112</v>
      </c>
      <c r="D79" s="62" t="s">
        <v>189</v>
      </c>
      <c r="E79" s="31">
        <v>2000000</v>
      </c>
      <c r="F79" s="44">
        <v>2000000</v>
      </c>
      <c r="G79" s="44">
        <f>2000000+400000</f>
        <v>2400000</v>
      </c>
      <c r="H79" s="44">
        <v>2000000</v>
      </c>
      <c r="I79" s="44">
        <v>2000000</v>
      </c>
      <c r="J79" s="44">
        <v>2000000</v>
      </c>
      <c r="K79" s="31">
        <v>2000000</v>
      </c>
      <c r="L79" s="44">
        <v>2000000</v>
      </c>
      <c r="M79" s="44">
        <v>2000000</v>
      </c>
      <c r="N79" s="31">
        <v>2000000</v>
      </c>
      <c r="O79" s="31">
        <v>2000000</v>
      </c>
      <c r="P79" s="45">
        <v>2000000</v>
      </c>
      <c r="Q79" s="63">
        <f t="shared" ref="Q79:Q89" si="2">SUM(E79:P79)</f>
        <v>24400000</v>
      </c>
      <c r="R79" s="64"/>
      <c r="S79" s="65">
        <f t="shared" ref="S79:S89" si="3">(Q79/12)-R79</f>
        <v>2033333.3333333333</v>
      </c>
      <c r="T79" s="66"/>
      <c r="U79" s="67"/>
      <c r="V79" s="68"/>
    </row>
    <row r="80" spans="1:22" s="2" customFormat="1" ht="33.75" x14ac:dyDescent="0.25">
      <c r="A80" s="61">
        <v>67</v>
      </c>
      <c r="B80" s="29">
        <v>3407967</v>
      </c>
      <c r="C80" s="30" t="s">
        <v>113</v>
      </c>
      <c r="D80" s="62" t="s">
        <v>176</v>
      </c>
      <c r="E80" s="31">
        <v>2000000</v>
      </c>
      <c r="F80" s="44">
        <v>2000000</v>
      </c>
      <c r="G80" s="44">
        <v>2000000</v>
      </c>
      <c r="H80" s="44">
        <v>2000000</v>
      </c>
      <c r="I80" s="44">
        <v>2000000</v>
      </c>
      <c r="J80" s="44">
        <v>2000000</v>
      </c>
      <c r="K80" s="31">
        <v>2000000</v>
      </c>
      <c r="L80" s="44">
        <v>2000000</v>
      </c>
      <c r="M80" s="44">
        <v>2000000</v>
      </c>
      <c r="N80" s="31">
        <v>2000000</v>
      </c>
      <c r="O80" s="31">
        <v>2000000</v>
      </c>
      <c r="P80" s="45">
        <v>2000000</v>
      </c>
      <c r="Q80" s="63">
        <f t="shared" si="2"/>
        <v>24000000</v>
      </c>
      <c r="R80" s="64"/>
      <c r="S80" s="65">
        <f t="shared" si="3"/>
        <v>2000000</v>
      </c>
      <c r="T80" s="66"/>
      <c r="U80" s="67"/>
      <c r="V80" s="68"/>
    </row>
    <row r="81" spans="1:22" s="2" customFormat="1" ht="22.5" x14ac:dyDescent="0.25">
      <c r="A81" s="61">
        <v>68</v>
      </c>
      <c r="B81" s="11">
        <v>2424439</v>
      </c>
      <c r="C81" s="30" t="s">
        <v>114</v>
      </c>
      <c r="D81" s="62" t="s">
        <v>190</v>
      </c>
      <c r="E81" s="31">
        <v>2000000</v>
      </c>
      <c r="F81" s="44">
        <v>2000000</v>
      </c>
      <c r="G81" s="44">
        <v>2000000</v>
      </c>
      <c r="H81" s="44">
        <v>2000000</v>
      </c>
      <c r="I81" s="44">
        <v>2000000</v>
      </c>
      <c r="J81" s="44">
        <v>2000000</v>
      </c>
      <c r="K81" s="31">
        <v>2000000</v>
      </c>
      <c r="L81" s="44">
        <v>2000000</v>
      </c>
      <c r="M81" s="44">
        <v>2000000</v>
      </c>
      <c r="N81" s="31">
        <v>2000000</v>
      </c>
      <c r="O81" s="31">
        <v>2000000</v>
      </c>
      <c r="P81" s="45">
        <v>2000000</v>
      </c>
      <c r="Q81" s="63">
        <f t="shared" si="2"/>
        <v>24000000</v>
      </c>
      <c r="R81" s="64"/>
      <c r="S81" s="65">
        <f t="shared" si="3"/>
        <v>2000000</v>
      </c>
      <c r="T81" s="66"/>
      <c r="U81" s="67"/>
      <c r="V81" s="68"/>
    </row>
    <row r="82" spans="1:22" s="2" customFormat="1" ht="33.75" x14ac:dyDescent="0.25">
      <c r="A82" s="61">
        <v>69</v>
      </c>
      <c r="B82" s="37">
        <v>6172968</v>
      </c>
      <c r="C82" s="38" t="s">
        <v>115</v>
      </c>
      <c r="D82" s="62" t="s">
        <v>191</v>
      </c>
      <c r="E82" s="31">
        <v>900000</v>
      </c>
      <c r="F82" s="44">
        <v>900000</v>
      </c>
      <c r="G82" s="44">
        <v>900000</v>
      </c>
      <c r="H82" s="44">
        <v>900000</v>
      </c>
      <c r="I82" s="44">
        <v>900000</v>
      </c>
      <c r="J82" s="44">
        <v>900000</v>
      </c>
      <c r="K82" s="31">
        <v>900000</v>
      </c>
      <c r="L82" s="44">
        <v>900000</v>
      </c>
      <c r="M82" s="44">
        <v>0</v>
      </c>
      <c r="N82" s="31">
        <v>0</v>
      </c>
      <c r="O82" s="31">
        <v>0</v>
      </c>
      <c r="P82" s="45">
        <v>0</v>
      </c>
      <c r="Q82" s="63">
        <f t="shared" si="2"/>
        <v>7200000</v>
      </c>
      <c r="R82" s="64"/>
      <c r="S82" s="65">
        <f t="shared" si="3"/>
        <v>600000</v>
      </c>
      <c r="T82" s="66"/>
      <c r="U82" s="67"/>
      <c r="V82" s="68"/>
    </row>
    <row r="83" spans="1:22" s="2" customFormat="1" ht="33.75" x14ac:dyDescent="0.25">
      <c r="A83" s="61">
        <v>70</v>
      </c>
      <c r="B83" s="37">
        <v>4206347</v>
      </c>
      <c r="C83" s="38" t="s">
        <v>116</v>
      </c>
      <c r="D83" s="62" t="s">
        <v>192</v>
      </c>
      <c r="E83" s="31">
        <v>900000</v>
      </c>
      <c r="F83" s="44">
        <v>900000</v>
      </c>
      <c r="G83" s="44">
        <v>900000</v>
      </c>
      <c r="H83" s="44">
        <v>900000</v>
      </c>
      <c r="I83" s="44">
        <v>900000</v>
      </c>
      <c r="J83" s="44">
        <v>900000</v>
      </c>
      <c r="K83" s="31">
        <v>360000</v>
      </c>
      <c r="L83" s="44">
        <v>0</v>
      </c>
      <c r="M83" s="44">
        <v>0</v>
      </c>
      <c r="N83" s="31">
        <v>0</v>
      </c>
      <c r="O83" s="31">
        <v>0</v>
      </c>
      <c r="P83" s="45">
        <v>0</v>
      </c>
      <c r="Q83" s="63">
        <f t="shared" si="2"/>
        <v>5760000</v>
      </c>
      <c r="R83" s="64"/>
      <c r="S83" s="65">
        <f t="shared" si="3"/>
        <v>480000</v>
      </c>
      <c r="T83" s="66"/>
      <c r="U83" s="67"/>
      <c r="V83" s="68"/>
    </row>
    <row r="84" spans="1:22" s="2" customFormat="1" ht="33.75" x14ac:dyDescent="0.25">
      <c r="A84" s="61">
        <v>71</v>
      </c>
      <c r="B84" s="39">
        <v>2844625</v>
      </c>
      <c r="C84" s="38" t="s">
        <v>117</v>
      </c>
      <c r="D84" s="62" t="s">
        <v>193</v>
      </c>
      <c r="E84" s="31">
        <v>1200000</v>
      </c>
      <c r="F84" s="44">
        <v>1200000</v>
      </c>
      <c r="G84" s="44">
        <v>1200000</v>
      </c>
      <c r="H84" s="44">
        <v>1200000</v>
      </c>
      <c r="I84" s="44">
        <v>1200000</v>
      </c>
      <c r="J84" s="44">
        <v>1200000</v>
      </c>
      <c r="K84" s="31">
        <v>1200000</v>
      </c>
      <c r="L84" s="44">
        <v>1200000</v>
      </c>
      <c r="M84" s="44">
        <v>0</v>
      </c>
      <c r="N84" s="31">
        <v>0</v>
      </c>
      <c r="O84" s="31">
        <v>0</v>
      </c>
      <c r="P84" s="45">
        <v>0</v>
      </c>
      <c r="Q84" s="63">
        <f t="shared" si="2"/>
        <v>9600000</v>
      </c>
      <c r="R84" s="64"/>
      <c r="S84" s="65">
        <f t="shared" si="3"/>
        <v>800000</v>
      </c>
      <c r="T84" s="66"/>
      <c r="U84" s="67"/>
      <c r="V84" s="68"/>
    </row>
    <row r="85" spans="1:22" s="2" customFormat="1" ht="33.75" x14ac:dyDescent="0.25">
      <c r="A85" s="61">
        <v>72</v>
      </c>
      <c r="B85" s="39">
        <v>848505</v>
      </c>
      <c r="C85" s="38" t="s">
        <v>118</v>
      </c>
      <c r="D85" s="62" t="s">
        <v>194</v>
      </c>
      <c r="E85" s="31">
        <v>1300000</v>
      </c>
      <c r="F85" s="44">
        <v>1300000</v>
      </c>
      <c r="G85" s="44">
        <v>1300000</v>
      </c>
      <c r="H85" s="44">
        <v>1300000</v>
      </c>
      <c r="I85" s="44">
        <v>1300000</v>
      </c>
      <c r="J85" s="44">
        <v>1300000</v>
      </c>
      <c r="K85" s="31">
        <v>476666.66666666669</v>
      </c>
      <c r="L85" s="44">
        <v>0</v>
      </c>
      <c r="M85" s="44">
        <v>0</v>
      </c>
      <c r="N85" s="31">
        <v>0</v>
      </c>
      <c r="O85" s="31">
        <v>0</v>
      </c>
      <c r="P85" s="45">
        <v>0</v>
      </c>
      <c r="Q85" s="63">
        <f t="shared" si="2"/>
        <v>8276666.666666667</v>
      </c>
      <c r="R85" s="64"/>
      <c r="S85" s="65">
        <f t="shared" si="3"/>
        <v>689722.22222222225</v>
      </c>
      <c r="T85" s="66"/>
      <c r="U85" s="67"/>
      <c r="V85" s="68"/>
    </row>
    <row r="86" spans="1:22" s="2" customFormat="1" ht="45" x14ac:dyDescent="0.25">
      <c r="A86" s="61">
        <v>73</v>
      </c>
      <c r="B86" s="39">
        <v>4082069</v>
      </c>
      <c r="C86" s="40" t="s">
        <v>119</v>
      </c>
      <c r="D86" s="62" t="s">
        <v>195</v>
      </c>
      <c r="E86" s="31">
        <v>1300000</v>
      </c>
      <c r="F86" s="44">
        <v>1300000</v>
      </c>
      <c r="G86" s="44">
        <v>1300000</v>
      </c>
      <c r="H86" s="44">
        <v>1300000</v>
      </c>
      <c r="I86" s="44">
        <v>1300000</v>
      </c>
      <c r="J86" s="44">
        <v>1300000</v>
      </c>
      <c r="K86" s="31">
        <v>1300000</v>
      </c>
      <c r="L86" s="44">
        <v>1300000</v>
      </c>
      <c r="M86" s="44">
        <v>0</v>
      </c>
      <c r="N86" s="31">
        <v>0</v>
      </c>
      <c r="O86" s="31">
        <v>0</v>
      </c>
      <c r="P86" s="45">
        <v>0</v>
      </c>
      <c r="Q86" s="63">
        <f t="shared" si="2"/>
        <v>10400000</v>
      </c>
      <c r="R86" s="64"/>
      <c r="S86" s="65">
        <f t="shared" si="3"/>
        <v>866666.66666666663</v>
      </c>
      <c r="T86" s="66"/>
      <c r="U86" s="67"/>
      <c r="V86" s="68"/>
    </row>
    <row r="87" spans="1:22" s="2" customFormat="1" ht="45" x14ac:dyDescent="0.25">
      <c r="A87" s="61">
        <v>74</v>
      </c>
      <c r="B87" s="41">
        <v>5959858</v>
      </c>
      <c r="C87" s="38" t="s">
        <v>120</v>
      </c>
      <c r="D87" s="62" t="s">
        <v>196</v>
      </c>
      <c r="E87" s="44">
        <v>0</v>
      </c>
      <c r="F87" s="44">
        <v>0</v>
      </c>
      <c r="G87" s="71">
        <v>480000</v>
      </c>
      <c r="H87" s="69">
        <v>900000</v>
      </c>
      <c r="I87" s="69">
        <v>900000</v>
      </c>
      <c r="J87" s="69">
        <v>900000</v>
      </c>
      <c r="K87" s="31">
        <v>360000</v>
      </c>
      <c r="L87" s="44">
        <v>0</v>
      </c>
      <c r="M87" s="44">
        <v>900000</v>
      </c>
      <c r="N87" s="31">
        <v>0</v>
      </c>
      <c r="O87" s="31">
        <v>0</v>
      </c>
      <c r="P87" s="74">
        <v>0</v>
      </c>
      <c r="Q87" s="63">
        <f t="shared" si="2"/>
        <v>4440000</v>
      </c>
      <c r="R87" s="70"/>
      <c r="S87" s="65">
        <f t="shared" si="3"/>
        <v>370000</v>
      </c>
      <c r="T87" s="66"/>
      <c r="U87" s="67"/>
      <c r="V87" s="68"/>
    </row>
    <row r="88" spans="1:22" s="2" customFormat="1" x14ac:dyDescent="0.25">
      <c r="A88" s="61">
        <v>75</v>
      </c>
      <c r="B88" s="41">
        <v>3287309</v>
      </c>
      <c r="C88" s="42" t="s">
        <v>121</v>
      </c>
      <c r="D88" s="62" t="s">
        <v>176</v>
      </c>
      <c r="E88" s="44">
        <v>0</v>
      </c>
      <c r="F88" s="44">
        <v>0</v>
      </c>
      <c r="G88" s="69">
        <v>0</v>
      </c>
      <c r="H88" s="69">
        <v>0</v>
      </c>
      <c r="I88" s="69">
        <v>1200000</v>
      </c>
      <c r="J88" s="69">
        <v>1200000</v>
      </c>
      <c r="K88" s="31">
        <v>1170000</v>
      </c>
      <c r="L88" s="31">
        <v>1170000</v>
      </c>
      <c r="M88" s="31">
        <v>1170000</v>
      </c>
      <c r="N88" s="71">
        <v>585000</v>
      </c>
      <c r="O88" s="71">
        <v>0</v>
      </c>
      <c r="P88" s="74">
        <v>0</v>
      </c>
      <c r="Q88" s="63">
        <f t="shared" si="2"/>
        <v>6495000</v>
      </c>
      <c r="R88" s="70"/>
      <c r="S88" s="65">
        <f t="shared" si="3"/>
        <v>541250</v>
      </c>
      <c r="T88" s="66"/>
      <c r="U88" s="67"/>
      <c r="V88" s="68"/>
    </row>
    <row r="89" spans="1:22" s="2" customFormat="1" ht="45" x14ac:dyDescent="0.25">
      <c r="A89" s="61">
        <v>76</v>
      </c>
      <c r="B89" s="43">
        <v>3452864</v>
      </c>
      <c r="C89" s="38" t="s">
        <v>122</v>
      </c>
      <c r="D89" s="62" t="s">
        <v>191</v>
      </c>
      <c r="E89" s="75">
        <v>0</v>
      </c>
      <c r="F89" s="69">
        <v>0</v>
      </c>
      <c r="G89" s="69">
        <v>0</v>
      </c>
      <c r="H89" s="69">
        <v>0</v>
      </c>
      <c r="I89" s="69">
        <v>0</v>
      </c>
      <c r="J89" s="69">
        <v>1200000</v>
      </c>
      <c r="K89" s="71">
        <v>80000</v>
      </c>
      <c r="L89" s="71">
        <v>0</v>
      </c>
      <c r="M89" s="71">
        <v>1200000</v>
      </c>
      <c r="N89" s="71">
        <v>1200000</v>
      </c>
      <c r="O89" s="71">
        <v>1200000</v>
      </c>
      <c r="P89" s="74">
        <v>0</v>
      </c>
      <c r="Q89" s="63">
        <f t="shared" si="2"/>
        <v>4880000</v>
      </c>
      <c r="R89" s="70"/>
      <c r="S89" s="65">
        <f t="shared" si="3"/>
        <v>406666.66666666669</v>
      </c>
      <c r="T89" s="66"/>
      <c r="U89" s="67"/>
      <c r="V89" s="68"/>
    </row>
    <row r="90" spans="1:22" ht="15.75" x14ac:dyDescent="0.3">
      <c r="A90" s="76" t="s">
        <v>197</v>
      </c>
      <c r="B90" s="77"/>
      <c r="C90" s="77"/>
      <c r="D90" s="78" t="s">
        <v>198</v>
      </c>
      <c r="E90" s="79">
        <f>SUM(E14:E89)</f>
        <v>69143333.333333343</v>
      </c>
      <c r="F90" s="79">
        <f t="shared" ref="F90:R90" si="4">SUM(F14:F89)</f>
        <v>77040000</v>
      </c>
      <c r="G90" s="79">
        <f t="shared" si="4"/>
        <v>80340000</v>
      </c>
      <c r="H90" s="79">
        <f t="shared" si="4"/>
        <v>80200000</v>
      </c>
      <c r="I90" s="79">
        <f t="shared" si="4"/>
        <v>83800000</v>
      </c>
      <c r="J90" s="79">
        <f t="shared" si="4"/>
        <v>86200000</v>
      </c>
      <c r="K90" s="79">
        <f t="shared" si="4"/>
        <v>73611666.666666672</v>
      </c>
      <c r="L90" s="79">
        <f t="shared" si="4"/>
        <v>67010000</v>
      </c>
      <c r="M90" s="79">
        <f t="shared" si="4"/>
        <v>72715000</v>
      </c>
      <c r="N90" s="79">
        <f t="shared" si="4"/>
        <v>72350000</v>
      </c>
      <c r="O90" s="79">
        <f t="shared" si="4"/>
        <v>74071666.666666672</v>
      </c>
      <c r="P90" s="79">
        <f t="shared" si="4"/>
        <v>75206667</v>
      </c>
      <c r="Q90" s="79">
        <f t="shared" si="4"/>
        <v>911688333.66666663</v>
      </c>
      <c r="R90" s="79">
        <f t="shared" si="4"/>
        <v>1350000</v>
      </c>
      <c r="S90" s="80">
        <f>SUM(S14:S89)</f>
        <v>74624027.805555567</v>
      </c>
      <c r="T90" s="81"/>
    </row>
    <row r="91" spans="1:22" ht="15.75" x14ac:dyDescent="0.3">
      <c r="A91" s="82"/>
      <c r="B91" s="82"/>
      <c r="C91" s="82"/>
      <c r="D91" s="82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4"/>
      <c r="S91" s="84"/>
      <c r="T91" s="86"/>
    </row>
    <row r="92" spans="1:22" x14ac:dyDescent="0.25">
      <c r="A92" s="87"/>
      <c r="B92" s="87"/>
      <c r="C92" s="87"/>
      <c r="D92" s="87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0"/>
      <c r="R92" s="89"/>
      <c r="S92" s="89"/>
      <c r="T92" s="81"/>
    </row>
    <row r="93" spans="1:22" x14ac:dyDescent="0.25">
      <c r="B93" s="166"/>
      <c r="C93" s="166"/>
      <c r="D93" s="9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2" x14ac:dyDescent="0.25">
      <c r="B94" s="92" t="s">
        <v>199</v>
      </c>
      <c r="C94" s="93"/>
      <c r="D94" s="94"/>
      <c r="F94" s="95"/>
      <c r="G94" s="95"/>
      <c r="H94" s="95"/>
      <c r="I94" s="95"/>
      <c r="L94" s="95"/>
      <c r="M94" s="95"/>
      <c r="N94" s="95"/>
      <c r="O94" s="95"/>
      <c r="P94" s="95"/>
      <c r="R94" s="96"/>
      <c r="S94" s="95" t="s">
        <v>200</v>
      </c>
      <c r="T94" s="95"/>
    </row>
    <row r="95" spans="1:22" x14ac:dyDescent="0.25">
      <c r="A95" s="97"/>
      <c r="B95" s="98"/>
      <c r="D95" s="94"/>
    </row>
    <row r="96" spans="1:22" x14ac:dyDescent="0.25">
      <c r="A96" s="97"/>
      <c r="B96" s="98"/>
      <c r="D96" s="98"/>
    </row>
    <row r="97" spans="1:22" x14ac:dyDescent="0.25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9"/>
      <c r="R97" s="97"/>
      <c r="S97" s="97"/>
    </row>
    <row r="99" spans="1:22" s="98" customFormat="1" x14ac:dyDescent="0.25">
      <c r="B99" s="100"/>
      <c r="C99" s="168" t="s">
        <v>201</v>
      </c>
      <c r="D99" s="168"/>
      <c r="F99" s="101"/>
      <c r="G99" s="102"/>
      <c r="J99" s="168" t="s">
        <v>202</v>
      </c>
      <c r="K99" s="168"/>
      <c r="L99" s="168"/>
      <c r="M99" s="103"/>
      <c r="N99" s="103"/>
      <c r="O99" s="103"/>
      <c r="P99" s="103"/>
      <c r="Q99" s="47"/>
      <c r="R99" s="103" t="s">
        <v>203</v>
      </c>
      <c r="S99" s="103"/>
      <c r="U99" s="49"/>
      <c r="V99" s="49"/>
    </row>
    <row r="100" spans="1:22" s="48" customFormat="1" x14ac:dyDescent="0.25">
      <c r="B100" s="97"/>
      <c r="C100" s="169" t="s">
        <v>204</v>
      </c>
      <c r="D100" s="169"/>
      <c r="G100" s="104"/>
      <c r="J100" s="169" t="s">
        <v>205</v>
      </c>
      <c r="K100" s="169"/>
      <c r="L100" s="169"/>
      <c r="M100" s="105"/>
      <c r="N100" s="105"/>
      <c r="O100" s="105"/>
      <c r="P100" s="105"/>
      <c r="Q100" s="47"/>
      <c r="R100" s="105" t="s">
        <v>206</v>
      </c>
      <c r="S100" s="105"/>
      <c r="U100" s="106"/>
      <c r="V100" s="106"/>
    </row>
    <row r="101" spans="1:22" x14ac:dyDescent="0.25">
      <c r="C101" s="107"/>
      <c r="D101" s="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0"/>
      <c r="S101" s="108"/>
    </row>
    <row r="103" spans="1:22" x14ac:dyDescent="0.25">
      <c r="B103" s="46" t="s">
        <v>207</v>
      </c>
    </row>
    <row r="104" spans="1:22" s="120" customFormat="1" ht="45" x14ac:dyDescent="0.25">
      <c r="A104" s="111">
        <v>37</v>
      </c>
      <c r="B104" s="112">
        <v>3505663</v>
      </c>
      <c r="C104" s="113" t="s">
        <v>208</v>
      </c>
      <c r="D104" s="62" t="s">
        <v>154</v>
      </c>
      <c r="E104" s="114">
        <v>1100000</v>
      </c>
      <c r="F104" s="114">
        <v>1100000</v>
      </c>
      <c r="G104" s="114">
        <v>1100000</v>
      </c>
      <c r="H104" s="114">
        <v>1100000</v>
      </c>
      <c r="I104" s="114">
        <v>1100000</v>
      </c>
      <c r="J104" s="114">
        <v>1100000</v>
      </c>
      <c r="K104" s="114">
        <v>440000</v>
      </c>
      <c r="L104" s="114">
        <v>1100000</v>
      </c>
      <c r="M104" s="114">
        <v>1100000</v>
      </c>
      <c r="N104" s="114">
        <v>1100000</v>
      </c>
      <c r="O104" s="114">
        <v>1100000</v>
      </c>
      <c r="P104" s="114">
        <v>1100000</v>
      </c>
      <c r="Q104" s="63">
        <f>SUM(E104:P104)</f>
        <v>12540000</v>
      </c>
      <c r="R104" s="115"/>
      <c r="S104" s="116">
        <f>(Q104/12)-R104</f>
        <v>1045000</v>
      </c>
      <c r="T104" s="117"/>
      <c r="U104" s="118"/>
      <c r="V104" s="119"/>
    </row>
    <row r="105" spans="1:22" s="120" customFormat="1" ht="45" x14ac:dyDescent="0.25">
      <c r="A105" s="121">
        <v>74</v>
      </c>
      <c r="B105" s="122">
        <v>3560391</v>
      </c>
      <c r="C105" s="123" t="s">
        <v>209</v>
      </c>
      <c r="D105" s="124" t="s">
        <v>210</v>
      </c>
      <c r="E105" s="125">
        <v>1600000</v>
      </c>
      <c r="F105" s="125">
        <v>2000000</v>
      </c>
      <c r="G105" s="125">
        <v>2000000</v>
      </c>
      <c r="H105" s="125">
        <v>2000000</v>
      </c>
      <c r="I105" s="125">
        <v>2000000</v>
      </c>
      <c r="J105" s="125">
        <v>2000000</v>
      </c>
      <c r="K105" s="125">
        <v>1500000</v>
      </c>
      <c r="L105" s="125">
        <v>1500000</v>
      </c>
      <c r="M105" s="125">
        <v>1500000</v>
      </c>
      <c r="N105" s="125">
        <v>1500000</v>
      </c>
      <c r="O105" s="125">
        <v>1500000</v>
      </c>
      <c r="P105" s="126">
        <v>1500000</v>
      </c>
      <c r="Q105" s="127">
        <f>SUM(E105:P105)</f>
        <v>20600000</v>
      </c>
      <c r="R105" s="128">
        <v>1716667</v>
      </c>
      <c r="S105" s="129">
        <f>(Q105/12)-R105</f>
        <v>-0.33333333325572312</v>
      </c>
      <c r="T105" s="130"/>
      <c r="U105" s="118"/>
      <c r="V105" s="119"/>
    </row>
    <row r="106" spans="1:22" s="139" customFormat="1" ht="15" customHeight="1" x14ac:dyDescent="0.25">
      <c r="A106" s="131"/>
      <c r="B106" s="170" t="s">
        <v>211</v>
      </c>
      <c r="C106" s="171"/>
      <c r="D106" s="171"/>
      <c r="E106" s="171"/>
      <c r="F106" s="17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134"/>
      <c r="R106" s="135"/>
      <c r="S106" s="132"/>
      <c r="T106" s="136"/>
      <c r="U106" s="137"/>
      <c r="V106" s="138"/>
    </row>
    <row r="107" spans="1:22" s="151" customFormat="1" ht="23.25" x14ac:dyDescent="0.25">
      <c r="A107" s="140">
        <v>39</v>
      </c>
      <c r="B107" s="141">
        <v>3781820</v>
      </c>
      <c r="C107" s="142" t="s">
        <v>212</v>
      </c>
      <c r="D107" s="143" t="s">
        <v>213</v>
      </c>
      <c r="E107" s="144">
        <v>900000</v>
      </c>
      <c r="F107" s="144">
        <v>1200000</v>
      </c>
      <c r="G107" s="144">
        <v>1200000</v>
      </c>
      <c r="H107" s="144">
        <v>1200000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5">
        <v>0</v>
      </c>
      <c r="Q107" s="146">
        <f t="shared" ref="Q107:Q114" si="5">SUM(E107:P107)</f>
        <v>4500000</v>
      </c>
      <c r="R107" s="147"/>
      <c r="S107" s="144">
        <f t="shared" ref="S107:S114" si="6">(Q107/12)-R107</f>
        <v>375000</v>
      </c>
      <c r="T107" s="148"/>
      <c r="U107" s="149"/>
      <c r="V107" s="150"/>
    </row>
    <row r="108" spans="1:22" s="2" customFormat="1" ht="33.75" x14ac:dyDescent="0.25">
      <c r="A108" s="61">
        <v>69</v>
      </c>
      <c r="B108" s="37">
        <v>6184717</v>
      </c>
      <c r="C108" s="38" t="s">
        <v>214</v>
      </c>
      <c r="D108" s="62" t="s">
        <v>160</v>
      </c>
      <c r="E108" s="31">
        <v>500000</v>
      </c>
      <c r="F108" s="44">
        <v>500000</v>
      </c>
      <c r="G108" s="44">
        <v>500000</v>
      </c>
      <c r="H108" s="44">
        <v>500000</v>
      </c>
      <c r="I108" s="44">
        <v>500000</v>
      </c>
      <c r="J108" s="44">
        <v>500000</v>
      </c>
      <c r="K108" s="31">
        <v>200000</v>
      </c>
      <c r="L108" s="44">
        <v>0</v>
      </c>
      <c r="M108" s="44">
        <v>0</v>
      </c>
      <c r="N108" s="31">
        <v>0</v>
      </c>
      <c r="O108" s="31">
        <v>0</v>
      </c>
      <c r="P108" s="45">
        <v>0</v>
      </c>
      <c r="Q108" s="63">
        <f t="shared" si="5"/>
        <v>3200000</v>
      </c>
      <c r="R108" s="64"/>
      <c r="S108" s="65">
        <f t="shared" si="6"/>
        <v>266666.66666666669</v>
      </c>
      <c r="T108" s="66"/>
      <c r="U108" s="67"/>
      <c r="V108" s="68"/>
    </row>
    <row r="109" spans="1:22" s="2" customFormat="1" ht="22.5" x14ac:dyDescent="0.25">
      <c r="A109" s="61">
        <v>71</v>
      </c>
      <c r="B109" s="39">
        <v>4802337</v>
      </c>
      <c r="C109" s="38" t="s">
        <v>215</v>
      </c>
      <c r="D109" s="62" t="s">
        <v>216</v>
      </c>
      <c r="E109" s="31">
        <v>900000</v>
      </c>
      <c r="F109" s="44">
        <v>900000</v>
      </c>
      <c r="G109" s="44">
        <v>900000</v>
      </c>
      <c r="H109" s="44">
        <v>900000</v>
      </c>
      <c r="I109" s="44">
        <v>900000</v>
      </c>
      <c r="J109" s="44">
        <v>900000</v>
      </c>
      <c r="K109" s="31">
        <v>360000</v>
      </c>
      <c r="L109" s="44">
        <v>0</v>
      </c>
      <c r="M109" s="44">
        <v>0</v>
      </c>
      <c r="N109" s="31">
        <v>0</v>
      </c>
      <c r="O109" s="31">
        <v>0</v>
      </c>
      <c r="P109" s="45">
        <v>0</v>
      </c>
      <c r="Q109" s="63">
        <f t="shared" si="5"/>
        <v>5760000</v>
      </c>
      <c r="R109" s="64"/>
      <c r="S109" s="65">
        <f t="shared" si="6"/>
        <v>480000</v>
      </c>
      <c r="T109" s="66"/>
      <c r="U109" s="67"/>
      <c r="V109" s="68"/>
    </row>
    <row r="110" spans="1:22" s="2" customFormat="1" ht="33.75" x14ac:dyDescent="0.25">
      <c r="A110" s="61">
        <v>73</v>
      </c>
      <c r="B110" s="39">
        <v>4024916</v>
      </c>
      <c r="C110" s="38" t="s">
        <v>217</v>
      </c>
      <c r="D110" s="62" t="s">
        <v>218</v>
      </c>
      <c r="E110" s="31">
        <v>1200000</v>
      </c>
      <c r="F110" s="44">
        <v>1200000</v>
      </c>
      <c r="G110" s="44">
        <v>1200000</v>
      </c>
      <c r="H110" s="31">
        <v>1500000</v>
      </c>
      <c r="I110" s="44">
        <v>0</v>
      </c>
      <c r="J110" s="44">
        <v>0</v>
      </c>
      <c r="K110" s="31">
        <v>0</v>
      </c>
      <c r="L110" s="44">
        <v>0</v>
      </c>
      <c r="M110" s="44">
        <v>0</v>
      </c>
      <c r="N110" s="31">
        <v>0</v>
      </c>
      <c r="O110" s="31">
        <v>0</v>
      </c>
      <c r="P110" s="45">
        <v>0</v>
      </c>
      <c r="Q110" s="63">
        <f t="shared" si="5"/>
        <v>5100000</v>
      </c>
      <c r="R110" s="64"/>
      <c r="S110" s="65">
        <f t="shared" si="6"/>
        <v>425000</v>
      </c>
      <c r="T110" s="66"/>
      <c r="U110" s="67"/>
      <c r="V110" s="68"/>
    </row>
    <row r="111" spans="1:22" s="2" customFormat="1" ht="33.75" x14ac:dyDescent="0.25">
      <c r="A111" s="61">
        <v>74</v>
      </c>
      <c r="B111" s="37">
        <v>3018267</v>
      </c>
      <c r="C111" s="38" t="s">
        <v>124</v>
      </c>
      <c r="D111" s="62" t="s">
        <v>155</v>
      </c>
      <c r="E111" s="31">
        <v>1200000</v>
      </c>
      <c r="F111" s="44">
        <v>1200000</v>
      </c>
      <c r="G111" s="44">
        <v>1200000</v>
      </c>
      <c r="H111" s="44">
        <v>1200000</v>
      </c>
      <c r="I111" s="44">
        <v>1200000</v>
      </c>
      <c r="J111" s="44">
        <v>1200000</v>
      </c>
      <c r="K111" s="31">
        <v>480000</v>
      </c>
      <c r="L111" s="44">
        <v>0</v>
      </c>
      <c r="M111" s="44">
        <v>0</v>
      </c>
      <c r="N111" s="31">
        <v>0</v>
      </c>
      <c r="O111" s="31">
        <v>0</v>
      </c>
      <c r="P111" s="45">
        <v>0</v>
      </c>
      <c r="Q111" s="63">
        <f t="shared" si="5"/>
        <v>7680000</v>
      </c>
      <c r="R111" s="64"/>
      <c r="S111" s="65">
        <f t="shared" si="6"/>
        <v>640000</v>
      </c>
      <c r="T111" s="66"/>
      <c r="U111" s="67"/>
      <c r="V111" s="68"/>
    </row>
    <row r="112" spans="1:22" s="2" customFormat="1" ht="45" x14ac:dyDescent="0.25">
      <c r="A112" s="61">
        <v>78</v>
      </c>
      <c r="B112" s="152">
        <v>4505930</v>
      </c>
      <c r="C112" s="153" t="s">
        <v>219</v>
      </c>
      <c r="D112" s="62" t="s">
        <v>220</v>
      </c>
      <c r="E112" s="31">
        <v>270000</v>
      </c>
      <c r="F112" s="44">
        <v>900000</v>
      </c>
      <c r="G112" s="44">
        <v>900000</v>
      </c>
      <c r="H112" s="44">
        <v>900000</v>
      </c>
      <c r="I112" s="44">
        <v>900000</v>
      </c>
      <c r="J112" s="44">
        <v>900000</v>
      </c>
      <c r="K112" s="31">
        <v>900000</v>
      </c>
      <c r="L112" s="44">
        <v>900000</v>
      </c>
      <c r="M112" s="44">
        <v>0</v>
      </c>
      <c r="N112" s="31">
        <v>0</v>
      </c>
      <c r="O112" s="31">
        <v>0</v>
      </c>
      <c r="P112" s="45">
        <v>0</v>
      </c>
      <c r="Q112" s="63">
        <f t="shared" si="5"/>
        <v>6570000</v>
      </c>
      <c r="R112" s="64"/>
      <c r="S112" s="65">
        <f t="shared" si="6"/>
        <v>547500</v>
      </c>
      <c r="T112" s="66"/>
      <c r="U112" s="67"/>
      <c r="V112" s="68"/>
    </row>
    <row r="113" spans="1:22" s="2" customFormat="1" ht="33.75" x14ac:dyDescent="0.25">
      <c r="A113" s="61">
        <v>79</v>
      </c>
      <c r="B113" s="154">
        <v>3463903</v>
      </c>
      <c r="C113" s="153" t="s">
        <v>123</v>
      </c>
      <c r="D113" s="62" t="s">
        <v>176</v>
      </c>
      <c r="E113" s="31">
        <v>0</v>
      </c>
      <c r="F113" s="44">
        <v>0</v>
      </c>
      <c r="G113" s="44">
        <v>0</v>
      </c>
      <c r="H113" s="44">
        <v>1000000</v>
      </c>
      <c r="I113" s="44">
        <v>1200000</v>
      </c>
      <c r="J113" s="44">
        <v>1200000</v>
      </c>
      <c r="K113" s="31">
        <v>480000</v>
      </c>
      <c r="L113" s="44">
        <v>0</v>
      </c>
      <c r="M113" s="44">
        <v>0</v>
      </c>
      <c r="N113" s="31">
        <v>0</v>
      </c>
      <c r="O113" s="31">
        <v>0</v>
      </c>
      <c r="P113" s="45">
        <v>0</v>
      </c>
      <c r="Q113" s="63">
        <f t="shared" si="5"/>
        <v>3880000</v>
      </c>
      <c r="R113" s="64"/>
      <c r="S113" s="65">
        <f t="shared" si="6"/>
        <v>323333.33333333331</v>
      </c>
      <c r="T113" s="66"/>
      <c r="U113" s="67"/>
      <c r="V113" s="68"/>
    </row>
    <row r="114" spans="1:22" s="2" customFormat="1" ht="45" x14ac:dyDescent="0.25">
      <c r="A114" s="61">
        <v>80</v>
      </c>
      <c r="B114" s="41">
        <v>3218303</v>
      </c>
      <c r="C114" s="38" t="s">
        <v>221</v>
      </c>
      <c r="D114" s="62" t="s">
        <v>162</v>
      </c>
      <c r="E114" s="31">
        <v>0</v>
      </c>
      <c r="F114" s="44">
        <v>0</v>
      </c>
      <c r="G114" s="44">
        <v>0</v>
      </c>
      <c r="H114" s="44">
        <v>1080000</v>
      </c>
      <c r="I114" s="44">
        <v>1200000</v>
      </c>
      <c r="J114" s="44">
        <v>1200000</v>
      </c>
      <c r="K114" s="31">
        <v>480000</v>
      </c>
      <c r="L114" s="44">
        <v>0</v>
      </c>
      <c r="M114" s="44">
        <v>0</v>
      </c>
      <c r="N114" s="31">
        <v>0</v>
      </c>
      <c r="O114" s="31">
        <v>0</v>
      </c>
      <c r="P114" s="45">
        <v>0</v>
      </c>
      <c r="Q114" s="63">
        <f t="shared" si="5"/>
        <v>3960000</v>
      </c>
      <c r="R114" s="64"/>
      <c r="S114" s="65">
        <f t="shared" si="6"/>
        <v>330000</v>
      </c>
      <c r="T114" s="66"/>
      <c r="U114" s="67"/>
      <c r="V114" s="68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48"/>
    <col min="18" max="18" width="11.42578125" style="178"/>
    <col min="19" max="19" width="11.42578125" style="179"/>
  </cols>
  <sheetData>
    <row r="5" spans="1:22" ht="18.75" x14ac:dyDescent="0.25">
      <c r="B5" s="180" t="s">
        <v>224</v>
      </c>
      <c r="C5" s="155" t="s">
        <v>225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81"/>
      <c r="U5" s="181"/>
      <c r="V5" s="181"/>
    </row>
    <row r="6" spans="1:22" ht="18.75" x14ac:dyDescent="0.2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5"/>
      <c r="R6" s="182"/>
      <c r="S6" s="183"/>
      <c r="T6" s="181"/>
      <c r="U6" s="181"/>
      <c r="V6" s="181"/>
    </row>
    <row r="7" spans="1:22" ht="18.75" x14ac:dyDescent="0.2">
      <c r="C7" s="184" t="s">
        <v>127</v>
      </c>
      <c r="D7" s="185" t="s">
        <v>128</v>
      </c>
      <c r="E7" s="181"/>
      <c r="G7" s="186"/>
      <c r="H7" s="186"/>
      <c r="I7" s="186"/>
      <c r="J7" s="186"/>
      <c r="K7" s="186"/>
      <c r="L7" s="186"/>
      <c r="M7" s="186"/>
      <c r="N7" s="186"/>
      <c r="O7" s="186"/>
      <c r="P7" s="187">
        <v>45000</v>
      </c>
      <c r="Q7" s="155"/>
      <c r="R7" s="182"/>
      <c r="S7" s="183"/>
      <c r="T7" s="181"/>
      <c r="U7" s="181"/>
    </row>
    <row r="8" spans="1:22" ht="18.75" x14ac:dyDescent="0.2">
      <c r="C8" s="184" t="s">
        <v>129</v>
      </c>
      <c r="D8" s="185" t="s">
        <v>130</v>
      </c>
      <c r="E8" s="181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5"/>
      <c r="R8" s="182"/>
      <c r="S8" s="183"/>
      <c r="T8" s="181"/>
      <c r="U8" s="181"/>
    </row>
    <row r="9" spans="1:22" x14ac:dyDescent="0.25">
      <c r="C9" s="184" t="s">
        <v>131</v>
      </c>
      <c r="D9" s="185" t="s">
        <v>132</v>
      </c>
      <c r="E9" s="181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22" x14ac:dyDescent="0.25">
      <c r="D10" s="188"/>
      <c r="E10" s="181"/>
      <c r="F10" s="189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2" spans="1:22" ht="47.25" x14ac:dyDescent="0.2">
      <c r="A12" s="190" t="s">
        <v>133</v>
      </c>
      <c r="B12" s="190" t="s">
        <v>226</v>
      </c>
      <c r="C12" s="190" t="s">
        <v>227</v>
      </c>
      <c r="D12" s="190" t="s">
        <v>228</v>
      </c>
      <c r="E12" s="190" t="s">
        <v>229</v>
      </c>
      <c r="F12" s="190" t="s">
        <v>230</v>
      </c>
      <c r="G12" s="190" t="s">
        <v>231</v>
      </c>
      <c r="H12" s="190" t="s">
        <v>232</v>
      </c>
      <c r="I12" s="190" t="s">
        <v>233</v>
      </c>
      <c r="J12" s="190" t="s">
        <v>234</v>
      </c>
      <c r="K12" s="190" t="s">
        <v>235</v>
      </c>
      <c r="L12" s="190" t="s">
        <v>236</v>
      </c>
      <c r="M12" s="190" t="s">
        <v>237</v>
      </c>
      <c r="N12" s="190" t="s">
        <v>238</v>
      </c>
      <c r="O12" s="190" t="s">
        <v>239</v>
      </c>
      <c r="P12" s="190" t="s">
        <v>240</v>
      </c>
      <c r="Q12" s="190" t="s">
        <v>138</v>
      </c>
      <c r="R12" s="191" t="s">
        <v>139</v>
      </c>
      <c r="S12" s="192" t="s">
        <v>140</v>
      </c>
      <c r="T12" s="190" t="s">
        <v>141</v>
      </c>
    </row>
    <row r="13" spans="1:22" s="151" customFormat="1" ht="33.75" x14ac:dyDescent="0.25">
      <c r="A13" s="193">
        <v>1</v>
      </c>
      <c r="B13" s="33">
        <v>757953</v>
      </c>
      <c r="C13" s="194" t="s">
        <v>241</v>
      </c>
      <c r="D13" s="195" t="s">
        <v>242</v>
      </c>
      <c r="E13" s="196">
        <v>1125000</v>
      </c>
      <c r="F13" s="196">
        <v>1260000</v>
      </c>
      <c r="G13" s="196">
        <v>1260000</v>
      </c>
      <c r="H13" s="196">
        <v>1350000</v>
      </c>
      <c r="I13" s="196">
        <v>1305000</v>
      </c>
      <c r="J13" s="196">
        <v>1350000</v>
      </c>
      <c r="K13" s="196">
        <v>450000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7">
        <f>SUM(E13:P13)</f>
        <v>8100000</v>
      </c>
      <c r="R13" s="198"/>
      <c r="S13" s="199">
        <f>(Q13/12)-R13</f>
        <v>675000</v>
      </c>
      <c r="T13" s="193"/>
    </row>
    <row r="14" spans="1:22" s="151" customFormat="1" ht="33.75" x14ac:dyDescent="0.25">
      <c r="A14" s="193">
        <v>2</v>
      </c>
      <c r="B14" s="200">
        <v>5160006</v>
      </c>
      <c r="C14" s="34" t="s">
        <v>243</v>
      </c>
      <c r="D14" s="195" t="s">
        <v>244</v>
      </c>
      <c r="E14" s="196">
        <v>585000</v>
      </c>
      <c r="F14" s="196">
        <v>1215000</v>
      </c>
      <c r="G14" s="196">
        <v>1125000</v>
      </c>
      <c r="H14" s="196">
        <v>1170000</v>
      </c>
      <c r="I14" s="196">
        <v>1215000</v>
      </c>
      <c r="J14" s="196">
        <v>1170000</v>
      </c>
      <c r="K14" s="196">
        <v>1170000</v>
      </c>
      <c r="L14" s="196">
        <v>1170000</v>
      </c>
      <c r="M14" s="196">
        <v>1215000</v>
      </c>
      <c r="N14" s="196">
        <v>1260000</v>
      </c>
      <c r="O14" s="196">
        <v>1305000</v>
      </c>
      <c r="P14" s="196">
        <f t="shared" ref="P14:P68" si="0">+$P$7*26</f>
        <v>1170000</v>
      </c>
      <c r="Q14" s="197">
        <f t="shared" ref="Q14:Q68" si="1">SUM(E14:P14)</f>
        <v>13770000</v>
      </c>
      <c r="R14" s="198"/>
      <c r="S14" s="199">
        <f t="shared" ref="S14:S68" si="2">(Q14/12)-R14</f>
        <v>1147500</v>
      </c>
      <c r="T14" s="201"/>
    </row>
    <row r="15" spans="1:22" s="151" customFormat="1" ht="22.5" x14ac:dyDescent="0.25">
      <c r="A15" s="193">
        <v>3</v>
      </c>
      <c r="B15" s="33">
        <v>1541667</v>
      </c>
      <c r="C15" s="34" t="s">
        <v>245</v>
      </c>
      <c r="D15" s="195" t="s">
        <v>244</v>
      </c>
      <c r="E15" s="196">
        <v>1260000</v>
      </c>
      <c r="F15" s="196">
        <v>1395000</v>
      </c>
      <c r="G15" s="196">
        <v>1350000</v>
      </c>
      <c r="H15" s="196">
        <v>1260000</v>
      </c>
      <c r="I15" s="196">
        <v>1350000</v>
      </c>
      <c r="J15" s="196">
        <v>1305000</v>
      </c>
      <c r="K15" s="196">
        <v>1395000</v>
      </c>
      <c r="L15" s="196">
        <v>1395000</v>
      </c>
      <c r="M15" s="196">
        <v>1350000</v>
      </c>
      <c r="N15" s="196">
        <v>1395000</v>
      </c>
      <c r="O15" s="196">
        <v>1305000</v>
      </c>
      <c r="P15" s="196">
        <f t="shared" si="0"/>
        <v>1170000</v>
      </c>
      <c r="Q15" s="197">
        <f t="shared" si="1"/>
        <v>15930000</v>
      </c>
      <c r="R15" s="198"/>
      <c r="S15" s="199">
        <f t="shared" si="2"/>
        <v>1327500</v>
      </c>
      <c r="T15" s="193"/>
    </row>
    <row r="16" spans="1:22" s="151" customFormat="1" ht="22.5" x14ac:dyDescent="0.25">
      <c r="A16" s="193">
        <v>4</v>
      </c>
      <c r="B16" s="33">
        <v>608751</v>
      </c>
      <c r="C16" s="34" t="s">
        <v>246</v>
      </c>
      <c r="D16" s="195" t="s">
        <v>179</v>
      </c>
      <c r="E16" s="196">
        <v>1395000</v>
      </c>
      <c r="F16" s="196">
        <v>1530000</v>
      </c>
      <c r="G16" s="196">
        <v>1755000</v>
      </c>
      <c r="H16" s="196">
        <v>1530000</v>
      </c>
      <c r="I16" s="196">
        <v>1665000</v>
      </c>
      <c r="J16" s="196">
        <v>1530000</v>
      </c>
      <c r="K16" s="196">
        <v>1620000</v>
      </c>
      <c r="L16" s="196">
        <v>1620000</v>
      </c>
      <c r="M16" s="196">
        <v>1530000</v>
      </c>
      <c r="N16" s="196">
        <v>1710000</v>
      </c>
      <c r="O16" s="196">
        <v>1530000</v>
      </c>
      <c r="P16" s="196">
        <f t="shared" si="0"/>
        <v>1170000</v>
      </c>
      <c r="Q16" s="197">
        <f t="shared" si="1"/>
        <v>18585000</v>
      </c>
      <c r="R16" s="198">
        <v>783750</v>
      </c>
      <c r="S16" s="199">
        <f t="shared" si="2"/>
        <v>765000</v>
      </c>
      <c r="T16" s="193"/>
    </row>
    <row r="17" spans="1:20" s="151" customFormat="1" ht="33.75" x14ac:dyDescent="0.25">
      <c r="A17" s="193">
        <v>5</v>
      </c>
      <c r="B17" s="33">
        <v>897267</v>
      </c>
      <c r="C17" s="34" t="s">
        <v>247</v>
      </c>
      <c r="D17" s="195" t="s">
        <v>248</v>
      </c>
      <c r="E17" s="196">
        <v>1250000</v>
      </c>
      <c r="F17" s="196">
        <v>1250000</v>
      </c>
      <c r="G17" s="196">
        <v>1250000</v>
      </c>
      <c r="H17" s="196">
        <v>1300000</v>
      </c>
      <c r="I17" s="196">
        <v>1300000</v>
      </c>
      <c r="J17" s="196">
        <v>1300000</v>
      </c>
      <c r="K17" s="196">
        <v>1300000</v>
      </c>
      <c r="L17" s="196">
        <v>1350000</v>
      </c>
      <c r="M17" s="196">
        <v>1300000</v>
      </c>
      <c r="N17" s="196">
        <v>1350000</v>
      </c>
      <c r="O17" s="196">
        <v>1300000</v>
      </c>
      <c r="P17" s="196">
        <f>50000*26</f>
        <v>1300000</v>
      </c>
      <c r="Q17" s="197">
        <f t="shared" si="1"/>
        <v>15550000</v>
      </c>
      <c r="R17" s="198"/>
      <c r="S17" s="199">
        <f t="shared" si="2"/>
        <v>1295833.3333333333</v>
      </c>
      <c r="T17" s="201"/>
    </row>
    <row r="18" spans="1:20" s="151" customFormat="1" ht="33.75" x14ac:dyDescent="0.25">
      <c r="A18" s="193">
        <v>6</v>
      </c>
      <c r="B18" s="202">
        <v>1310757</v>
      </c>
      <c r="C18" s="34" t="s">
        <v>249</v>
      </c>
      <c r="D18" s="195" t="s">
        <v>250</v>
      </c>
      <c r="E18" s="196">
        <v>1395000</v>
      </c>
      <c r="F18" s="196">
        <v>1125000</v>
      </c>
      <c r="G18" s="196">
        <v>1260000</v>
      </c>
      <c r="H18" s="196">
        <v>1305000</v>
      </c>
      <c r="I18" s="196">
        <v>1305000</v>
      </c>
      <c r="J18" s="196">
        <v>1305000</v>
      </c>
      <c r="K18" s="196">
        <v>1305000</v>
      </c>
      <c r="L18" s="196">
        <v>1350000</v>
      </c>
      <c r="M18" s="196">
        <v>1350000</v>
      </c>
      <c r="N18" s="196">
        <v>1260000</v>
      </c>
      <c r="O18" s="196">
        <v>1305000</v>
      </c>
      <c r="P18" s="196">
        <f t="shared" si="0"/>
        <v>1170000</v>
      </c>
      <c r="Q18" s="197">
        <f t="shared" si="1"/>
        <v>15435000</v>
      </c>
      <c r="R18" s="198"/>
      <c r="S18" s="199">
        <f t="shared" si="2"/>
        <v>1286250</v>
      </c>
      <c r="T18" s="201"/>
    </row>
    <row r="19" spans="1:20" s="151" customFormat="1" ht="33.75" x14ac:dyDescent="0.25">
      <c r="A19" s="193">
        <v>7</v>
      </c>
      <c r="B19" s="203">
        <v>1544009</v>
      </c>
      <c r="C19" s="34" t="s">
        <v>251</v>
      </c>
      <c r="D19" s="195" t="s">
        <v>252</v>
      </c>
      <c r="E19" s="196">
        <v>1350000</v>
      </c>
      <c r="F19" s="196">
        <v>1170000</v>
      </c>
      <c r="G19" s="196">
        <v>1215000</v>
      </c>
      <c r="H19" s="196">
        <v>1125000</v>
      </c>
      <c r="I19" s="196">
        <v>1170000</v>
      </c>
      <c r="J19" s="196">
        <v>1080000</v>
      </c>
      <c r="K19" s="196">
        <v>1260000</v>
      </c>
      <c r="L19" s="196">
        <v>1215000</v>
      </c>
      <c r="M19" s="196">
        <v>1215000</v>
      </c>
      <c r="N19" s="196">
        <v>1350000</v>
      </c>
      <c r="O19" s="196">
        <v>1170000</v>
      </c>
      <c r="P19" s="196">
        <f t="shared" si="0"/>
        <v>1170000</v>
      </c>
      <c r="Q19" s="197">
        <f t="shared" si="1"/>
        <v>14490000</v>
      </c>
      <c r="R19" s="198"/>
      <c r="S19" s="199">
        <f t="shared" si="2"/>
        <v>1207500</v>
      </c>
      <c r="T19" s="201"/>
    </row>
    <row r="20" spans="1:20" s="151" customFormat="1" ht="22.5" x14ac:dyDescent="0.25">
      <c r="A20" s="193">
        <v>8</v>
      </c>
      <c r="B20" s="33">
        <v>2847974</v>
      </c>
      <c r="C20" s="34" t="s">
        <v>253</v>
      </c>
      <c r="D20" s="195" t="s">
        <v>254</v>
      </c>
      <c r="E20" s="196">
        <v>1215000</v>
      </c>
      <c r="F20" s="196">
        <v>1125000</v>
      </c>
      <c r="G20" s="196">
        <v>1170000</v>
      </c>
      <c r="H20" s="196">
        <v>1170000</v>
      </c>
      <c r="I20" s="196">
        <v>1125000</v>
      </c>
      <c r="J20" s="196">
        <v>1215000</v>
      </c>
      <c r="K20" s="196">
        <v>1170000</v>
      </c>
      <c r="L20" s="196">
        <v>1125000</v>
      </c>
      <c r="M20" s="196">
        <v>1125000</v>
      </c>
      <c r="N20" s="196">
        <v>1080000</v>
      </c>
      <c r="O20" s="196">
        <v>1170000</v>
      </c>
      <c r="P20" s="196">
        <f t="shared" si="0"/>
        <v>1170000</v>
      </c>
      <c r="Q20" s="197">
        <f t="shared" si="1"/>
        <v>13860000</v>
      </c>
      <c r="R20" s="198"/>
      <c r="S20" s="199">
        <f t="shared" si="2"/>
        <v>1155000</v>
      </c>
      <c r="T20" s="201"/>
    </row>
    <row r="21" spans="1:20" s="151" customFormat="1" ht="45" x14ac:dyDescent="0.25">
      <c r="A21" s="193">
        <v>9</v>
      </c>
      <c r="B21" s="200">
        <v>1132880</v>
      </c>
      <c r="C21" s="34" t="s">
        <v>255</v>
      </c>
      <c r="D21" s="195" t="s">
        <v>244</v>
      </c>
      <c r="E21" s="196">
        <v>0</v>
      </c>
      <c r="F21" s="196">
        <v>0</v>
      </c>
      <c r="G21" s="196">
        <v>0</v>
      </c>
      <c r="H21" s="196">
        <v>1305000</v>
      </c>
      <c r="I21" s="196">
        <v>1395000</v>
      </c>
      <c r="J21" s="196">
        <v>1350000</v>
      </c>
      <c r="K21" s="196">
        <v>1395000</v>
      </c>
      <c r="L21" s="196">
        <v>1395000</v>
      </c>
      <c r="M21" s="196">
        <v>1350000</v>
      </c>
      <c r="N21" s="196">
        <v>1395000</v>
      </c>
      <c r="O21" s="196">
        <v>1350000</v>
      </c>
      <c r="P21" s="196">
        <f t="shared" si="0"/>
        <v>1170000</v>
      </c>
      <c r="Q21" s="197">
        <f t="shared" si="1"/>
        <v>12105000</v>
      </c>
      <c r="R21" s="198"/>
      <c r="S21" s="199">
        <f t="shared" si="2"/>
        <v>1008750</v>
      </c>
      <c r="T21" s="201"/>
    </row>
    <row r="22" spans="1:20" s="151" customFormat="1" ht="45" x14ac:dyDescent="0.25">
      <c r="A22" s="193">
        <v>10</v>
      </c>
      <c r="B22" s="33">
        <v>2576068</v>
      </c>
      <c r="C22" s="34" t="s">
        <v>256</v>
      </c>
      <c r="D22" s="195" t="s">
        <v>244</v>
      </c>
      <c r="E22" s="196">
        <v>1125000</v>
      </c>
      <c r="F22" s="196">
        <v>1305000</v>
      </c>
      <c r="G22" s="196">
        <v>1305000</v>
      </c>
      <c r="H22" s="196">
        <v>1620000</v>
      </c>
      <c r="I22" s="196">
        <v>1755000</v>
      </c>
      <c r="J22" s="196">
        <v>1440000</v>
      </c>
      <c r="K22" s="196">
        <v>1215000</v>
      </c>
      <c r="L22" s="196">
        <v>1170000</v>
      </c>
      <c r="M22" s="196">
        <v>1170000</v>
      </c>
      <c r="N22" s="196">
        <v>1350000</v>
      </c>
      <c r="O22" s="196">
        <v>1170000</v>
      </c>
      <c r="P22" s="196">
        <f t="shared" si="0"/>
        <v>1170000</v>
      </c>
      <c r="Q22" s="197">
        <f t="shared" si="1"/>
        <v>15795000</v>
      </c>
      <c r="R22" s="198"/>
      <c r="S22" s="199">
        <f t="shared" si="2"/>
        <v>1316250</v>
      </c>
      <c r="T22" s="201"/>
    </row>
    <row r="23" spans="1:20" s="151" customFormat="1" ht="45" x14ac:dyDescent="0.25">
      <c r="A23" s="193">
        <v>11</v>
      </c>
      <c r="B23" s="35">
        <v>4681463</v>
      </c>
      <c r="C23" s="34" t="s">
        <v>257</v>
      </c>
      <c r="D23" s="195" t="s">
        <v>244</v>
      </c>
      <c r="E23" s="196">
        <v>945000</v>
      </c>
      <c r="F23" s="196">
        <v>1305000</v>
      </c>
      <c r="G23" s="196">
        <v>1440000</v>
      </c>
      <c r="H23" s="196">
        <v>1260000</v>
      </c>
      <c r="I23" s="196">
        <v>1305000</v>
      </c>
      <c r="J23" s="196">
        <v>1215000</v>
      </c>
      <c r="K23" s="196">
        <v>1260000</v>
      </c>
      <c r="L23" s="196">
        <v>1170000</v>
      </c>
      <c r="M23" s="196">
        <v>1215000</v>
      </c>
      <c r="N23" s="196">
        <v>1125000</v>
      </c>
      <c r="O23" s="196">
        <v>1170000</v>
      </c>
      <c r="P23" s="196">
        <f t="shared" si="0"/>
        <v>1170000</v>
      </c>
      <c r="Q23" s="197">
        <f t="shared" si="1"/>
        <v>14580000</v>
      </c>
      <c r="R23" s="198"/>
      <c r="S23" s="199">
        <f t="shared" si="2"/>
        <v>1215000</v>
      </c>
      <c r="T23" s="201"/>
    </row>
    <row r="24" spans="1:20" s="151" customFormat="1" ht="22.5" x14ac:dyDescent="0.25">
      <c r="A24" s="193">
        <v>12</v>
      </c>
      <c r="B24" s="35">
        <v>5710012</v>
      </c>
      <c r="C24" s="34" t="s">
        <v>258</v>
      </c>
      <c r="D24" s="195" t="s">
        <v>244</v>
      </c>
      <c r="E24" s="196">
        <v>540000</v>
      </c>
      <c r="F24" s="196">
        <v>1260000</v>
      </c>
      <c r="G24" s="196">
        <v>1215000</v>
      </c>
      <c r="H24" s="196">
        <v>1350000</v>
      </c>
      <c r="I24" s="196">
        <v>1350000</v>
      </c>
      <c r="J24" s="196">
        <v>1305000</v>
      </c>
      <c r="K24" s="196">
        <v>1395000</v>
      </c>
      <c r="L24" s="196">
        <v>1395000</v>
      </c>
      <c r="M24" s="196">
        <v>1350000</v>
      </c>
      <c r="N24" s="196">
        <v>1395000</v>
      </c>
      <c r="O24" s="196">
        <v>1350000</v>
      </c>
      <c r="P24" s="196">
        <f t="shared" si="0"/>
        <v>1170000</v>
      </c>
      <c r="Q24" s="197">
        <f t="shared" si="1"/>
        <v>15075000</v>
      </c>
      <c r="R24" s="198"/>
      <c r="S24" s="199">
        <f t="shared" si="2"/>
        <v>1256250</v>
      </c>
      <c r="T24" s="201"/>
    </row>
    <row r="25" spans="1:20" s="151" customFormat="1" ht="22.5" x14ac:dyDescent="0.25">
      <c r="A25" s="193">
        <v>13</v>
      </c>
      <c r="B25" s="33">
        <v>1290552</v>
      </c>
      <c r="C25" s="34" t="s">
        <v>259</v>
      </c>
      <c r="D25" s="195" t="s">
        <v>250</v>
      </c>
      <c r="E25" s="196">
        <v>1395000</v>
      </c>
      <c r="F25" s="196">
        <v>1125000</v>
      </c>
      <c r="G25" s="196">
        <v>1125000</v>
      </c>
      <c r="H25" s="196">
        <v>1215000</v>
      </c>
      <c r="I25" s="196">
        <v>1260000</v>
      </c>
      <c r="J25" s="196">
        <v>1170000</v>
      </c>
      <c r="K25" s="196">
        <v>1215000</v>
      </c>
      <c r="L25" s="196">
        <v>1215000</v>
      </c>
      <c r="M25" s="196">
        <v>1260000</v>
      </c>
      <c r="N25" s="196">
        <v>1170000</v>
      </c>
      <c r="O25" s="196">
        <v>1215000</v>
      </c>
      <c r="P25" s="196">
        <f t="shared" si="0"/>
        <v>1170000</v>
      </c>
      <c r="Q25" s="197">
        <f t="shared" si="1"/>
        <v>14535000</v>
      </c>
      <c r="R25" s="198"/>
      <c r="S25" s="199">
        <f t="shared" si="2"/>
        <v>1211250</v>
      </c>
      <c r="T25" s="201"/>
    </row>
    <row r="26" spans="1:20" s="151" customFormat="1" ht="45" x14ac:dyDescent="0.25">
      <c r="A26" s="193">
        <v>14</v>
      </c>
      <c r="B26" s="200">
        <v>5334502</v>
      </c>
      <c r="C26" s="34" t="s">
        <v>260</v>
      </c>
      <c r="D26" s="195" t="s">
        <v>244</v>
      </c>
      <c r="E26" s="196"/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765000</v>
      </c>
      <c r="N26" s="196">
        <v>1125000</v>
      </c>
      <c r="O26" s="196">
        <v>1035000</v>
      </c>
      <c r="P26" s="196">
        <f t="shared" si="0"/>
        <v>1170000</v>
      </c>
      <c r="Q26" s="197">
        <f t="shared" si="1"/>
        <v>4095000</v>
      </c>
      <c r="R26" s="198"/>
      <c r="S26" s="199">
        <f t="shared" si="2"/>
        <v>341250</v>
      </c>
      <c r="T26" s="201"/>
    </row>
    <row r="27" spans="1:20" s="151" customFormat="1" ht="45" x14ac:dyDescent="0.25">
      <c r="A27" s="193">
        <v>15</v>
      </c>
      <c r="B27" s="33">
        <v>5904672</v>
      </c>
      <c r="C27" s="194" t="s">
        <v>261</v>
      </c>
      <c r="D27" s="195" t="s">
        <v>262</v>
      </c>
      <c r="E27" s="196">
        <v>1215000</v>
      </c>
      <c r="F27" s="196">
        <v>1035000</v>
      </c>
      <c r="G27" s="196">
        <v>990000</v>
      </c>
      <c r="H27" s="196">
        <v>1170000</v>
      </c>
      <c r="I27" s="196">
        <v>1125000</v>
      </c>
      <c r="J27" s="196">
        <v>1080000</v>
      </c>
      <c r="K27" s="196">
        <v>450000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7">
        <f t="shared" si="1"/>
        <v>7065000</v>
      </c>
      <c r="R27" s="198">
        <v>551250</v>
      </c>
      <c r="S27" s="199">
        <f t="shared" si="2"/>
        <v>37500</v>
      </c>
      <c r="T27" s="201"/>
    </row>
    <row r="28" spans="1:20" s="151" customFormat="1" ht="22.5" x14ac:dyDescent="0.25">
      <c r="A28" s="193">
        <v>16</v>
      </c>
      <c r="B28" s="33">
        <v>660545</v>
      </c>
      <c r="C28" s="34" t="s">
        <v>263</v>
      </c>
      <c r="D28" s="195" t="s">
        <v>244</v>
      </c>
      <c r="E28" s="196">
        <v>0</v>
      </c>
      <c r="F28" s="196">
        <v>0</v>
      </c>
      <c r="G28" s="196">
        <v>765000</v>
      </c>
      <c r="H28" s="196">
        <v>1170000</v>
      </c>
      <c r="I28" s="196">
        <v>1215000</v>
      </c>
      <c r="J28" s="196">
        <v>1215000</v>
      </c>
      <c r="K28" s="196">
        <v>450000</v>
      </c>
      <c r="L28" s="196">
        <v>0</v>
      </c>
      <c r="M28" s="196">
        <v>1125000</v>
      </c>
      <c r="N28" s="196">
        <v>1305000</v>
      </c>
      <c r="O28" s="196">
        <v>1260000</v>
      </c>
      <c r="P28" s="196">
        <f t="shared" si="0"/>
        <v>1170000</v>
      </c>
      <c r="Q28" s="197">
        <f t="shared" si="1"/>
        <v>9675000</v>
      </c>
      <c r="R28" s="198"/>
      <c r="S28" s="199">
        <f t="shared" si="2"/>
        <v>806250</v>
      </c>
      <c r="T28" s="201"/>
    </row>
    <row r="29" spans="1:20" s="151" customFormat="1" ht="45" x14ac:dyDescent="0.25">
      <c r="A29" s="193">
        <v>17</v>
      </c>
      <c r="B29" s="35">
        <v>6817654</v>
      </c>
      <c r="C29" s="34" t="s">
        <v>264</v>
      </c>
      <c r="D29" s="195" t="s">
        <v>265</v>
      </c>
      <c r="E29" s="196">
        <v>990000</v>
      </c>
      <c r="F29" s="196">
        <v>1125000</v>
      </c>
      <c r="G29" s="196">
        <v>1080000</v>
      </c>
      <c r="H29" s="196">
        <v>1125000</v>
      </c>
      <c r="I29" s="196">
        <v>1170000</v>
      </c>
      <c r="J29" s="196">
        <v>1215000</v>
      </c>
      <c r="K29" s="196">
        <v>1350000</v>
      </c>
      <c r="L29" s="196">
        <v>1125000</v>
      </c>
      <c r="M29" s="196">
        <v>1170000</v>
      </c>
      <c r="N29" s="196">
        <v>1395000</v>
      </c>
      <c r="O29" s="196">
        <v>1215000</v>
      </c>
      <c r="P29" s="196">
        <f t="shared" si="0"/>
        <v>1170000</v>
      </c>
      <c r="Q29" s="197">
        <f t="shared" si="1"/>
        <v>14130000</v>
      </c>
      <c r="R29" s="198"/>
      <c r="S29" s="199">
        <f t="shared" si="2"/>
        <v>1177500</v>
      </c>
      <c r="T29" s="201"/>
    </row>
    <row r="30" spans="1:20" s="151" customFormat="1" ht="22.5" x14ac:dyDescent="0.25">
      <c r="A30" s="193">
        <v>18</v>
      </c>
      <c r="B30" s="33">
        <v>1762886</v>
      </c>
      <c r="C30" s="34" t="s">
        <v>266</v>
      </c>
      <c r="D30" s="195" t="s">
        <v>244</v>
      </c>
      <c r="E30" s="196">
        <v>1215000</v>
      </c>
      <c r="F30" s="196">
        <v>1215000</v>
      </c>
      <c r="G30" s="196">
        <v>1260000</v>
      </c>
      <c r="H30" s="196">
        <v>1260000</v>
      </c>
      <c r="I30" s="196">
        <v>1170000</v>
      </c>
      <c r="J30" s="196">
        <v>1215000</v>
      </c>
      <c r="K30" s="196">
        <v>1260000</v>
      </c>
      <c r="L30" s="196">
        <v>1305000</v>
      </c>
      <c r="M30" s="196">
        <v>1305000</v>
      </c>
      <c r="N30" s="196">
        <v>1395000</v>
      </c>
      <c r="O30" s="196">
        <v>1350000</v>
      </c>
      <c r="P30" s="196">
        <f t="shared" si="0"/>
        <v>1170000</v>
      </c>
      <c r="Q30" s="197">
        <f t="shared" si="1"/>
        <v>15120000</v>
      </c>
      <c r="R30" s="198"/>
      <c r="S30" s="199">
        <f t="shared" si="2"/>
        <v>1260000</v>
      </c>
      <c r="T30" s="201"/>
    </row>
    <row r="31" spans="1:20" s="151" customFormat="1" ht="33.75" x14ac:dyDescent="0.25">
      <c r="A31" s="193">
        <v>19</v>
      </c>
      <c r="B31" s="33">
        <v>2069204</v>
      </c>
      <c r="C31" s="34" t="s">
        <v>267</v>
      </c>
      <c r="D31" s="195" t="s">
        <v>254</v>
      </c>
      <c r="E31" s="196">
        <v>1215000</v>
      </c>
      <c r="F31" s="196">
        <v>1125000</v>
      </c>
      <c r="G31" s="196">
        <v>1170000</v>
      </c>
      <c r="H31" s="196">
        <v>1170000</v>
      </c>
      <c r="I31" s="196">
        <v>1170000</v>
      </c>
      <c r="J31" s="196">
        <v>1170000</v>
      </c>
      <c r="K31" s="196">
        <v>1125000</v>
      </c>
      <c r="L31" s="196">
        <v>1215000</v>
      </c>
      <c r="M31" s="196">
        <v>1170000</v>
      </c>
      <c r="N31" s="196">
        <v>1080000</v>
      </c>
      <c r="O31" s="196">
        <v>1170000</v>
      </c>
      <c r="P31" s="196">
        <f t="shared" si="0"/>
        <v>1170000</v>
      </c>
      <c r="Q31" s="197">
        <f t="shared" si="1"/>
        <v>13950000</v>
      </c>
      <c r="R31" s="198"/>
      <c r="S31" s="199">
        <f t="shared" si="2"/>
        <v>1162500</v>
      </c>
      <c r="T31" s="201"/>
    </row>
    <row r="32" spans="1:20" s="151" customFormat="1" ht="33.75" x14ac:dyDescent="0.25">
      <c r="A32" s="193">
        <v>20</v>
      </c>
      <c r="B32" s="204">
        <v>929342</v>
      </c>
      <c r="C32" s="34" t="s">
        <v>268</v>
      </c>
      <c r="D32" s="195" t="s">
        <v>244</v>
      </c>
      <c r="E32" s="196">
        <v>1305000</v>
      </c>
      <c r="F32" s="196">
        <v>1305000</v>
      </c>
      <c r="G32" s="196">
        <v>1350000</v>
      </c>
      <c r="H32" s="196">
        <v>1305000</v>
      </c>
      <c r="I32" s="196">
        <v>1395000</v>
      </c>
      <c r="J32" s="196">
        <v>1350000</v>
      </c>
      <c r="K32" s="196">
        <v>1395000</v>
      </c>
      <c r="L32" s="196">
        <v>1395000</v>
      </c>
      <c r="M32" s="196">
        <v>1350000</v>
      </c>
      <c r="N32" s="196">
        <v>1395000</v>
      </c>
      <c r="O32" s="196">
        <v>1350000</v>
      </c>
      <c r="P32" s="196">
        <f t="shared" si="0"/>
        <v>1170000</v>
      </c>
      <c r="Q32" s="197">
        <f t="shared" si="1"/>
        <v>16065000</v>
      </c>
      <c r="R32" s="198"/>
      <c r="S32" s="199">
        <f t="shared" si="2"/>
        <v>1338750</v>
      </c>
      <c r="T32" s="201"/>
    </row>
    <row r="33" spans="1:20" s="151" customFormat="1" ht="22.5" x14ac:dyDescent="0.25">
      <c r="A33" s="193">
        <v>21</v>
      </c>
      <c r="B33" s="33">
        <v>1352968</v>
      </c>
      <c r="C33" s="34" t="s">
        <v>269</v>
      </c>
      <c r="D33" s="195" t="s">
        <v>179</v>
      </c>
      <c r="E33" s="196">
        <v>1395000</v>
      </c>
      <c r="F33" s="196">
        <v>1305000</v>
      </c>
      <c r="G33" s="196">
        <v>1350000</v>
      </c>
      <c r="H33" s="196">
        <v>1485000</v>
      </c>
      <c r="I33" s="196">
        <v>1485000</v>
      </c>
      <c r="J33" s="196">
        <v>1350000</v>
      </c>
      <c r="K33" s="196">
        <v>1395000</v>
      </c>
      <c r="L33" s="196">
        <v>1395000</v>
      </c>
      <c r="M33" s="196">
        <v>1350000</v>
      </c>
      <c r="N33" s="196">
        <v>1395000</v>
      </c>
      <c r="O33" s="196">
        <v>1350000</v>
      </c>
      <c r="P33" s="196">
        <f t="shared" si="0"/>
        <v>1170000</v>
      </c>
      <c r="Q33" s="197">
        <f t="shared" si="1"/>
        <v>16425000</v>
      </c>
      <c r="R33" s="198"/>
      <c r="S33" s="199">
        <f t="shared" si="2"/>
        <v>1368750</v>
      </c>
      <c r="T33" s="201"/>
    </row>
    <row r="34" spans="1:20" s="151" customFormat="1" ht="22.5" x14ac:dyDescent="0.25">
      <c r="A34" s="193">
        <v>22</v>
      </c>
      <c r="B34" s="33">
        <v>2530882</v>
      </c>
      <c r="C34" s="34" t="s">
        <v>270</v>
      </c>
      <c r="D34" s="195" t="s">
        <v>169</v>
      </c>
      <c r="E34" s="196">
        <v>1125000</v>
      </c>
      <c r="F34" s="196">
        <v>1125000</v>
      </c>
      <c r="G34" s="196">
        <v>1035000</v>
      </c>
      <c r="H34" s="196">
        <v>1035000</v>
      </c>
      <c r="I34" s="196">
        <v>900000</v>
      </c>
      <c r="J34" s="196">
        <v>1080000</v>
      </c>
      <c r="K34" s="196">
        <v>450000</v>
      </c>
      <c r="L34" s="196">
        <v>0</v>
      </c>
      <c r="M34" s="196">
        <v>495000</v>
      </c>
      <c r="N34" s="196">
        <v>1080000</v>
      </c>
      <c r="O34" s="196">
        <f>1125000+250000</f>
        <v>1375000</v>
      </c>
      <c r="P34" s="196">
        <f t="shared" si="0"/>
        <v>1170000</v>
      </c>
      <c r="Q34" s="197">
        <f t="shared" si="1"/>
        <v>10870000</v>
      </c>
      <c r="R34" s="198"/>
      <c r="S34" s="199">
        <f t="shared" si="2"/>
        <v>905833.33333333337</v>
      </c>
      <c r="T34" s="201"/>
    </row>
    <row r="35" spans="1:20" s="151" customFormat="1" ht="33.75" x14ac:dyDescent="0.25">
      <c r="A35" s="193">
        <v>23</v>
      </c>
      <c r="B35" s="200">
        <v>1119715</v>
      </c>
      <c r="C35" s="34" t="s">
        <v>271</v>
      </c>
      <c r="D35" s="195" t="s">
        <v>244</v>
      </c>
      <c r="E35" s="196">
        <v>0</v>
      </c>
      <c r="F35" s="196">
        <v>0</v>
      </c>
      <c r="G35" s="196">
        <v>0</v>
      </c>
      <c r="H35" s="196">
        <v>1305000</v>
      </c>
      <c r="I35" s="196">
        <v>1170000</v>
      </c>
      <c r="J35" s="196">
        <v>1170000</v>
      </c>
      <c r="K35" s="196">
        <v>1170000</v>
      </c>
      <c r="L35" s="196">
        <v>1215000</v>
      </c>
      <c r="M35" s="196">
        <v>1170000</v>
      </c>
      <c r="N35" s="196">
        <v>1215000</v>
      </c>
      <c r="O35" s="196">
        <v>1350000</v>
      </c>
      <c r="P35" s="196">
        <f t="shared" si="0"/>
        <v>1170000</v>
      </c>
      <c r="Q35" s="197">
        <f t="shared" si="1"/>
        <v>10935000</v>
      </c>
      <c r="R35" s="198"/>
      <c r="S35" s="199">
        <f t="shared" si="2"/>
        <v>911250</v>
      </c>
      <c r="T35" s="201"/>
    </row>
    <row r="36" spans="1:20" s="151" customFormat="1" ht="33.75" x14ac:dyDescent="0.25">
      <c r="A36" s="193">
        <v>24</v>
      </c>
      <c r="B36" s="33">
        <v>3691030</v>
      </c>
      <c r="C36" s="34" t="s">
        <v>272</v>
      </c>
      <c r="D36" s="195" t="s">
        <v>244</v>
      </c>
      <c r="E36" s="196">
        <v>1260000</v>
      </c>
      <c r="F36" s="196">
        <v>1170000</v>
      </c>
      <c r="G36" s="196">
        <v>1305000</v>
      </c>
      <c r="H36" s="196">
        <v>1305000</v>
      </c>
      <c r="I36" s="196">
        <v>1260000</v>
      </c>
      <c r="J36" s="196">
        <v>1215000</v>
      </c>
      <c r="K36" s="196">
        <v>1260000</v>
      </c>
      <c r="L36" s="196">
        <v>1305000</v>
      </c>
      <c r="M36" s="196">
        <v>1260000</v>
      </c>
      <c r="N36" s="196">
        <v>1350000</v>
      </c>
      <c r="O36" s="196">
        <v>1170000</v>
      </c>
      <c r="P36" s="196">
        <f t="shared" si="0"/>
        <v>1170000</v>
      </c>
      <c r="Q36" s="197">
        <f t="shared" si="1"/>
        <v>15030000</v>
      </c>
      <c r="R36" s="198"/>
      <c r="S36" s="199">
        <f t="shared" si="2"/>
        <v>1252500</v>
      </c>
      <c r="T36" s="201"/>
    </row>
    <row r="37" spans="1:20" s="151" customFormat="1" ht="22.5" x14ac:dyDescent="0.25">
      <c r="A37" s="193">
        <v>25</v>
      </c>
      <c r="B37" s="205">
        <v>541162</v>
      </c>
      <c r="C37" s="34" t="s">
        <v>273</v>
      </c>
      <c r="D37" s="195" t="s">
        <v>244</v>
      </c>
      <c r="E37" s="196">
        <v>1260000</v>
      </c>
      <c r="F37" s="196">
        <v>1305000</v>
      </c>
      <c r="G37" s="196">
        <v>1350000</v>
      </c>
      <c r="H37" s="196">
        <v>1350000</v>
      </c>
      <c r="I37" s="196">
        <v>1350000</v>
      </c>
      <c r="J37" s="196">
        <v>1350000</v>
      </c>
      <c r="K37" s="196">
        <v>1395000</v>
      </c>
      <c r="L37" s="196">
        <v>1395000</v>
      </c>
      <c r="M37" s="196">
        <v>1350000</v>
      </c>
      <c r="N37" s="196">
        <v>1395000</v>
      </c>
      <c r="O37" s="196">
        <v>1350000</v>
      </c>
      <c r="P37" s="196">
        <f t="shared" si="0"/>
        <v>1170000</v>
      </c>
      <c r="Q37" s="197">
        <f t="shared" si="1"/>
        <v>16020000</v>
      </c>
      <c r="R37" s="198"/>
      <c r="S37" s="199">
        <f t="shared" si="2"/>
        <v>1335000</v>
      </c>
      <c r="T37" s="201"/>
    </row>
    <row r="38" spans="1:20" s="151" customFormat="1" ht="22.5" x14ac:dyDescent="0.25">
      <c r="A38" s="193">
        <v>26</v>
      </c>
      <c r="B38" s="35">
        <v>4351661</v>
      </c>
      <c r="C38" s="34" t="s">
        <v>274</v>
      </c>
      <c r="D38" s="195" t="s">
        <v>275</v>
      </c>
      <c r="E38" s="196">
        <v>1250000</v>
      </c>
      <c r="F38" s="196">
        <v>1150000</v>
      </c>
      <c r="G38" s="196">
        <v>1150000</v>
      </c>
      <c r="H38" s="196">
        <v>1300000</v>
      </c>
      <c r="I38" s="196">
        <v>1450000</v>
      </c>
      <c r="J38" s="196">
        <v>1200000</v>
      </c>
      <c r="K38" s="196">
        <v>1100000</v>
      </c>
      <c r="L38" s="196">
        <v>1150000</v>
      </c>
      <c r="M38" s="196">
        <v>1150000</v>
      </c>
      <c r="N38" s="196">
        <v>1200000</v>
      </c>
      <c r="O38" s="196">
        <v>1250000</v>
      </c>
      <c r="P38" s="206">
        <f>50000*26</f>
        <v>1300000</v>
      </c>
      <c r="Q38" s="197">
        <f t="shared" si="1"/>
        <v>14650000</v>
      </c>
      <c r="R38" s="198"/>
      <c r="S38" s="199">
        <f t="shared" si="2"/>
        <v>1220833.3333333333</v>
      </c>
      <c r="T38" s="201"/>
    </row>
    <row r="39" spans="1:20" s="151" customFormat="1" ht="45" x14ac:dyDescent="0.25">
      <c r="A39" s="193">
        <v>27</v>
      </c>
      <c r="B39" s="33">
        <v>5709961</v>
      </c>
      <c r="C39" s="34" t="s">
        <v>276</v>
      </c>
      <c r="D39" s="195" t="s">
        <v>252</v>
      </c>
      <c r="E39" s="196">
        <v>1260000</v>
      </c>
      <c r="F39" s="196">
        <v>1305000</v>
      </c>
      <c r="G39" s="196">
        <v>1260000</v>
      </c>
      <c r="H39" s="196">
        <v>1305000</v>
      </c>
      <c r="I39" s="196">
        <v>1350000</v>
      </c>
      <c r="J39" s="196">
        <v>1350000</v>
      </c>
      <c r="K39" s="196">
        <v>450000</v>
      </c>
      <c r="L39" s="196">
        <v>0</v>
      </c>
      <c r="M39" s="196">
        <v>1215000</v>
      </c>
      <c r="N39" s="196">
        <v>1350000</v>
      </c>
      <c r="O39" s="196">
        <v>1170000</v>
      </c>
      <c r="P39" s="196">
        <f t="shared" si="0"/>
        <v>1170000</v>
      </c>
      <c r="Q39" s="197">
        <f t="shared" si="1"/>
        <v>13185000</v>
      </c>
      <c r="R39" s="198"/>
      <c r="S39" s="199">
        <f t="shared" si="2"/>
        <v>1098750</v>
      </c>
      <c r="T39" s="201"/>
    </row>
    <row r="40" spans="1:20" s="151" customFormat="1" ht="22.5" x14ac:dyDescent="0.25">
      <c r="A40" s="193">
        <v>28</v>
      </c>
      <c r="B40" s="33">
        <v>4526505</v>
      </c>
      <c r="C40" s="34" t="s">
        <v>277</v>
      </c>
      <c r="D40" s="195" t="s">
        <v>278</v>
      </c>
      <c r="E40" s="196">
        <v>1170000</v>
      </c>
      <c r="F40" s="196">
        <v>1215000</v>
      </c>
      <c r="G40" s="196">
        <v>1125000</v>
      </c>
      <c r="H40" s="196">
        <v>1260000</v>
      </c>
      <c r="I40" s="196">
        <v>1260000</v>
      </c>
      <c r="J40" s="196">
        <v>1350000</v>
      </c>
      <c r="K40" s="196">
        <v>1350000</v>
      </c>
      <c r="L40" s="196">
        <v>1215000</v>
      </c>
      <c r="M40" s="196">
        <v>1305000</v>
      </c>
      <c r="N40" s="196">
        <v>1260000</v>
      </c>
      <c r="O40" s="196">
        <v>1215000</v>
      </c>
      <c r="P40" s="196">
        <f t="shared" si="0"/>
        <v>1170000</v>
      </c>
      <c r="Q40" s="197">
        <f t="shared" si="1"/>
        <v>14895000</v>
      </c>
      <c r="R40" s="198"/>
      <c r="S40" s="199">
        <f t="shared" si="2"/>
        <v>1241250</v>
      </c>
      <c r="T40" s="201"/>
    </row>
    <row r="41" spans="1:20" s="151" customFormat="1" ht="33.75" x14ac:dyDescent="0.25">
      <c r="A41" s="193">
        <v>29</v>
      </c>
      <c r="B41" s="35">
        <v>4898198</v>
      </c>
      <c r="C41" s="34" t="s">
        <v>279</v>
      </c>
      <c r="D41" s="195" t="s">
        <v>244</v>
      </c>
      <c r="E41" s="196">
        <v>1080000</v>
      </c>
      <c r="F41" s="196">
        <v>1125000</v>
      </c>
      <c r="G41" s="196">
        <v>1125000</v>
      </c>
      <c r="H41" s="196">
        <v>1170000</v>
      </c>
      <c r="I41" s="196">
        <v>1170000</v>
      </c>
      <c r="J41" s="196">
        <v>1170000</v>
      </c>
      <c r="K41" s="196">
        <v>1170000</v>
      </c>
      <c r="L41" s="196">
        <v>1170000</v>
      </c>
      <c r="M41" s="196">
        <v>1170000</v>
      </c>
      <c r="N41" s="196">
        <v>630000</v>
      </c>
      <c r="O41" s="196">
        <v>0</v>
      </c>
      <c r="P41" s="206">
        <f>+$P$7*13</f>
        <v>585000</v>
      </c>
      <c r="Q41" s="197">
        <f t="shared" si="1"/>
        <v>11565000</v>
      </c>
      <c r="R41" s="198"/>
      <c r="S41" s="199">
        <f t="shared" si="2"/>
        <v>963750</v>
      </c>
      <c r="T41" s="201"/>
    </row>
    <row r="42" spans="1:20" s="151" customFormat="1" ht="33.75" x14ac:dyDescent="0.25">
      <c r="A42" s="193">
        <v>30</v>
      </c>
      <c r="B42" s="204">
        <v>4526583</v>
      </c>
      <c r="C42" s="34" t="s">
        <v>280</v>
      </c>
      <c r="D42" s="195" t="s">
        <v>281</v>
      </c>
      <c r="E42" s="196">
        <v>0</v>
      </c>
      <c r="F42" s="196">
        <v>850000</v>
      </c>
      <c r="G42" s="196">
        <v>1200000</v>
      </c>
      <c r="H42" s="196">
        <v>1150000</v>
      </c>
      <c r="I42" s="196">
        <v>1250000</v>
      </c>
      <c r="J42" s="196">
        <v>1300000</v>
      </c>
      <c r="K42" s="196">
        <v>500000</v>
      </c>
      <c r="L42" s="196">
        <v>0</v>
      </c>
      <c r="M42" s="196">
        <v>0</v>
      </c>
      <c r="N42" s="196">
        <v>0</v>
      </c>
      <c r="O42" s="196">
        <v>0</v>
      </c>
      <c r="P42" s="206">
        <f>50000*26</f>
        <v>1300000</v>
      </c>
      <c r="Q42" s="197">
        <f t="shared" si="1"/>
        <v>7550000</v>
      </c>
      <c r="R42" s="198"/>
      <c r="S42" s="199">
        <f t="shared" si="2"/>
        <v>629166.66666666663</v>
      </c>
      <c r="T42" s="201"/>
    </row>
    <row r="43" spans="1:20" s="151" customFormat="1" ht="45" x14ac:dyDescent="0.25">
      <c r="A43" s="193">
        <v>31</v>
      </c>
      <c r="B43" s="204">
        <v>3183841</v>
      </c>
      <c r="C43" s="194" t="s">
        <v>282</v>
      </c>
      <c r="D43" s="195" t="s">
        <v>283</v>
      </c>
      <c r="E43" s="196">
        <v>0</v>
      </c>
      <c r="F43" s="196">
        <v>405000</v>
      </c>
      <c r="G43" s="196">
        <v>1170000</v>
      </c>
      <c r="H43" s="196">
        <v>1170000</v>
      </c>
      <c r="I43" s="196">
        <v>1170000</v>
      </c>
      <c r="J43" s="196">
        <v>1170000</v>
      </c>
      <c r="K43" s="196">
        <v>1420000</v>
      </c>
      <c r="L43" s="196">
        <v>1215000</v>
      </c>
      <c r="M43" s="196">
        <v>1170000</v>
      </c>
      <c r="N43" s="196">
        <v>675000</v>
      </c>
      <c r="O43" s="196">
        <v>0</v>
      </c>
      <c r="P43" s="196">
        <v>0</v>
      </c>
      <c r="Q43" s="197">
        <f t="shared" si="1"/>
        <v>9565000</v>
      </c>
      <c r="R43" s="198"/>
      <c r="S43" s="199">
        <f t="shared" si="2"/>
        <v>797083.33333333337</v>
      </c>
      <c r="T43" s="201"/>
    </row>
    <row r="44" spans="1:20" s="151" customFormat="1" ht="33.75" x14ac:dyDescent="0.25">
      <c r="A44" s="193">
        <v>32</v>
      </c>
      <c r="B44" s="200">
        <v>2227930</v>
      </c>
      <c r="C44" s="34" t="s">
        <v>284</v>
      </c>
      <c r="D44" s="195" t="s">
        <v>244</v>
      </c>
      <c r="E44" s="196">
        <v>0</v>
      </c>
      <c r="F44" s="196">
        <v>0</v>
      </c>
      <c r="G44" s="196">
        <v>0</v>
      </c>
      <c r="H44" s="196">
        <v>855000</v>
      </c>
      <c r="I44" s="196">
        <v>1305000</v>
      </c>
      <c r="J44" s="196">
        <v>1260000</v>
      </c>
      <c r="K44" s="196">
        <v>1170000</v>
      </c>
      <c r="L44" s="196">
        <v>1215000</v>
      </c>
      <c r="M44" s="196">
        <v>1170000</v>
      </c>
      <c r="N44" s="196">
        <v>1260000</v>
      </c>
      <c r="O44" s="196">
        <v>1125000</v>
      </c>
      <c r="P44" s="196">
        <f t="shared" si="0"/>
        <v>1170000</v>
      </c>
      <c r="Q44" s="197">
        <f t="shared" si="1"/>
        <v>10530000</v>
      </c>
      <c r="R44" s="198"/>
      <c r="S44" s="199">
        <f t="shared" si="2"/>
        <v>877500</v>
      </c>
      <c r="T44" s="201"/>
    </row>
    <row r="45" spans="1:20" s="151" customFormat="1" ht="22.5" x14ac:dyDescent="0.25">
      <c r="A45" s="193">
        <v>33</v>
      </c>
      <c r="B45" s="204">
        <v>6283799</v>
      </c>
      <c r="C45" s="34" t="s">
        <v>285</v>
      </c>
      <c r="D45" s="207" t="s">
        <v>283</v>
      </c>
      <c r="E45" s="196">
        <v>1215000</v>
      </c>
      <c r="F45" s="196">
        <v>1170000</v>
      </c>
      <c r="G45" s="196">
        <v>1170000</v>
      </c>
      <c r="H45" s="196">
        <v>1170000</v>
      </c>
      <c r="I45" s="196">
        <v>1215000</v>
      </c>
      <c r="J45" s="196">
        <v>1170000</v>
      </c>
      <c r="K45" s="196">
        <v>1395000</v>
      </c>
      <c r="L45" s="196">
        <v>1305000</v>
      </c>
      <c r="M45" s="196">
        <v>1170000</v>
      </c>
      <c r="N45" s="196">
        <v>1350000</v>
      </c>
      <c r="O45" s="196">
        <v>1215000</v>
      </c>
      <c r="P45" s="196">
        <f t="shared" si="0"/>
        <v>1170000</v>
      </c>
      <c r="Q45" s="197">
        <f t="shared" si="1"/>
        <v>14715000</v>
      </c>
      <c r="R45" s="198"/>
      <c r="S45" s="199">
        <f t="shared" si="2"/>
        <v>1226250</v>
      </c>
      <c r="T45" s="201"/>
    </row>
    <row r="46" spans="1:20" s="151" customFormat="1" ht="33.75" x14ac:dyDescent="0.25">
      <c r="A46" s="193">
        <v>34</v>
      </c>
      <c r="B46" s="200">
        <v>810152</v>
      </c>
      <c r="C46" s="34" t="s">
        <v>286</v>
      </c>
      <c r="D46" s="195" t="s">
        <v>287</v>
      </c>
      <c r="E46" s="196">
        <v>1395000</v>
      </c>
      <c r="F46" s="196">
        <v>1305000</v>
      </c>
      <c r="G46" s="196">
        <v>1395000</v>
      </c>
      <c r="H46" s="196">
        <v>1350000</v>
      </c>
      <c r="I46" s="196">
        <v>1395000</v>
      </c>
      <c r="J46" s="196">
        <v>1350000</v>
      </c>
      <c r="K46" s="196">
        <v>1395000</v>
      </c>
      <c r="L46" s="196">
        <v>1395000</v>
      </c>
      <c r="M46" s="196">
        <v>1350000</v>
      </c>
      <c r="N46" s="196">
        <v>1395000</v>
      </c>
      <c r="O46" s="196">
        <v>1350000</v>
      </c>
      <c r="P46" s="196">
        <f t="shared" si="0"/>
        <v>1170000</v>
      </c>
      <c r="Q46" s="197">
        <f t="shared" si="1"/>
        <v>16245000</v>
      </c>
      <c r="R46" s="198"/>
      <c r="S46" s="199">
        <f t="shared" si="2"/>
        <v>1353750</v>
      </c>
      <c r="T46" s="201"/>
    </row>
    <row r="47" spans="1:20" s="151" customFormat="1" ht="45" x14ac:dyDescent="0.25">
      <c r="A47" s="193">
        <v>35</v>
      </c>
      <c r="B47" s="200">
        <v>776770</v>
      </c>
      <c r="C47" s="34" t="s">
        <v>288</v>
      </c>
      <c r="D47" s="195" t="s">
        <v>289</v>
      </c>
      <c r="E47" s="196">
        <v>0</v>
      </c>
      <c r="F47" s="196">
        <v>0</v>
      </c>
      <c r="G47" s="196">
        <v>1395000</v>
      </c>
      <c r="H47" s="196">
        <v>1350000</v>
      </c>
      <c r="I47" s="196">
        <v>1395000</v>
      </c>
      <c r="J47" s="196">
        <v>1350000</v>
      </c>
      <c r="K47" s="196">
        <v>1395000</v>
      </c>
      <c r="L47" s="196">
        <v>1395000</v>
      </c>
      <c r="M47" s="196">
        <v>1350000</v>
      </c>
      <c r="N47" s="196">
        <v>1395000</v>
      </c>
      <c r="O47" s="196">
        <v>1350000</v>
      </c>
      <c r="P47" s="196">
        <f t="shared" si="0"/>
        <v>1170000</v>
      </c>
      <c r="Q47" s="197">
        <f t="shared" si="1"/>
        <v>13545000</v>
      </c>
      <c r="R47" s="198"/>
      <c r="S47" s="199">
        <f t="shared" si="2"/>
        <v>1128750</v>
      </c>
      <c r="T47" s="201"/>
    </row>
    <row r="48" spans="1:20" s="151" customFormat="1" ht="33.75" x14ac:dyDescent="0.25">
      <c r="A48" s="193">
        <v>36</v>
      </c>
      <c r="B48" s="204">
        <v>656981</v>
      </c>
      <c r="C48" s="34" t="s">
        <v>290</v>
      </c>
      <c r="D48" s="207" t="s">
        <v>291</v>
      </c>
      <c r="E48" s="196">
        <v>0</v>
      </c>
      <c r="F48" s="196">
        <v>315000</v>
      </c>
      <c r="G48" s="196">
        <v>1170000</v>
      </c>
      <c r="H48" s="196">
        <v>1170000</v>
      </c>
      <c r="I48" s="196">
        <v>1080000</v>
      </c>
      <c r="J48" s="196">
        <v>1260000</v>
      </c>
      <c r="K48" s="196">
        <v>1170000</v>
      </c>
      <c r="L48" s="196">
        <v>1215000</v>
      </c>
      <c r="M48" s="196">
        <v>1170000</v>
      </c>
      <c r="N48" s="196">
        <v>1080000</v>
      </c>
      <c r="O48" s="196">
        <v>1170000</v>
      </c>
      <c r="P48" s="196">
        <f t="shared" si="0"/>
        <v>1170000</v>
      </c>
      <c r="Q48" s="197">
        <f t="shared" si="1"/>
        <v>11970000</v>
      </c>
      <c r="R48" s="198"/>
      <c r="S48" s="199">
        <f t="shared" si="2"/>
        <v>997500</v>
      </c>
      <c r="T48" s="201"/>
    </row>
    <row r="49" spans="1:20" s="151" customFormat="1" ht="33.75" x14ac:dyDescent="0.25">
      <c r="A49" s="193">
        <v>37</v>
      </c>
      <c r="B49" s="33">
        <v>1496452</v>
      </c>
      <c r="C49" s="34" t="s">
        <v>292</v>
      </c>
      <c r="D49" s="195" t="s">
        <v>293</v>
      </c>
      <c r="E49" s="196">
        <v>1350000</v>
      </c>
      <c r="F49" s="196">
        <v>1260000</v>
      </c>
      <c r="G49" s="196">
        <v>1305000</v>
      </c>
      <c r="H49" s="196">
        <v>1395000</v>
      </c>
      <c r="I49" s="196">
        <v>1305000</v>
      </c>
      <c r="J49" s="196">
        <v>1350000</v>
      </c>
      <c r="K49" s="196">
        <v>1395000</v>
      </c>
      <c r="L49" s="196">
        <v>1395000</v>
      </c>
      <c r="M49" s="196">
        <v>1350000</v>
      </c>
      <c r="N49" s="196">
        <v>1395000</v>
      </c>
      <c r="O49" s="196">
        <v>135000</v>
      </c>
      <c r="P49" s="196">
        <f t="shared" si="0"/>
        <v>1170000</v>
      </c>
      <c r="Q49" s="197">
        <f t="shared" si="1"/>
        <v>14805000</v>
      </c>
      <c r="R49" s="198"/>
      <c r="S49" s="199">
        <f t="shared" si="2"/>
        <v>1233750</v>
      </c>
      <c r="T49" s="201"/>
    </row>
    <row r="50" spans="1:20" s="151" customFormat="1" ht="22.5" x14ac:dyDescent="0.25">
      <c r="A50" s="193">
        <v>38</v>
      </c>
      <c r="B50" s="33">
        <v>3832899</v>
      </c>
      <c r="C50" s="34" t="s">
        <v>294</v>
      </c>
      <c r="D50" s="195" t="s">
        <v>254</v>
      </c>
      <c r="E50" s="196">
        <v>1215000</v>
      </c>
      <c r="F50" s="196">
        <v>1125000</v>
      </c>
      <c r="G50" s="196">
        <v>1215000</v>
      </c>
      <c r="H50" s="196">
        <v>1170000</v>
      </c>
      <c r="I50" s="196">
        <v>1170000</v>
      </c>
      <c r="J50" s="196">
        <v>1170000</v>
      </c>
      <c r="K50" s="196">
        <v>1170000</v>
      </c>
      <c r="L50" s="196">
        <v>1215000</v>
      </c>
      <c r="M50" s="196">
        <v>1170000</v>
      </c>
      <c r="N50" s="196">
        <v>1080000</v>
      </c>
      <c r="O50" s="196">
        <v>1170000</v>
      </c>
      <c r="P50" s="196">
        <f t="shared" si="0"/>
        <v>1170000</v>
      </c>
      <c r="Q50" s="197">
        <f t="shared" si="1"/>
        <v>14040000</v>
      </c>
      <c r="R50" s="198">
        <v>588750</v>
      </c>
      <c r="S50" s="199">
        <f t="shared" si="2"/>
        <v>581250</v>
      </c>
      <c r="T50" s="201"/>
    </row>
    <row r="51" spans="1:20" s="151" customFormat="1" ht="22.5" x14ac:dyDescent="0.25">
      <c r="A51" s="193">
        <v>39</v>
      </c>
      <c r="B51" s="204">
        <v>5205482</v>
      </c>
      <c r="C51" s="34" t="s">
        <v>295</v>
      </c>
      <c r="D51" s="207" t="s">
        <v>278</v>
      </c>
      <c r="E51" s="196">
        <v>1080000</v>
      </c>
      <c r="F51" s="196">
        <v>1080000</v>
      </c>
      <c r="G51" s="196">
        <v>1350000</v>
      </c>
      <c r="H51" s="196">
        <v>1305000</v>
      </c>
      <c r="I51" s="196">
        <v>1215000</v>
      </c>
      <c r="J51" s="196">
        <v>1170000</v>
      </c>
      <c r="K51" s="196">
        <v>1170000</v>
      </c>
      <c r="L51" s="196">
        <v>1170000</v>
      </c>
      <c r="M51" s="196">
        <v>1260000</v>
      </c>
      <c r="N51" s="196">
        <v>1350000</v>
      </c>
      <c r="O51" s="196">
        <v>1395000</v>
      </c>
      <c r="P51" s="196">
        <f t="shared" si="0"/>
        <v>1170000</v>
      </c>
      <c r="Q51" s="197">
        <f t="shared" si="1"/>
        <v>14715000</v>
      </c>
      <c r="R51" s="198"/>
      <c r="S51" s="199">
        <f t="shared" si="2"/>
        <v>1226250</v>
      </c>
      <c r="T51" s="201"/>
    </row>
    <row r="52" spans="1:20" s="151" customFormat="1" ht="33.75" x14ac:dyDescent="0.25">
      <c r="A52" s="193">
        <v>40</v>
      </c>
      <c r="B52" s="33">
        <v>1857981</v>
      </c>
      <c r="C52" s="34" t="s">
        <v>296</v>
      </c>
      <c r="D52" s="195" t="s">
        <v>297</v>
      </c>
      <c r="E52" s="196">
        <v>1395000</v>
      </c>
      <c r="F52" s="196">
        <v>1350000</v>
      </c>
      <c r="G52" s="196">
        <v>1350000</v>
      </c>
      <c r="H52" s="196">
        <v>1485000</v>
      </c>
      <c r="I52" s="196">
        <v>1485000</v>
      </c>
      <c r="J52" s="196">
        <v>1485000</v>
      </c>
      <c r="K52" s="196">
        <v>1350000</v>
      </c>
      <c r="L52" s="196">
        <v>1485000</v>
      </c>
      <c r="M52" s="196">
        <v>1395000</v>
      </c>
      <c r="N52" s="196">
        <v>1440000</v>
      </c>
      <c r="O52" s="196">
        <v>1350000</v>
      </c>
      <c r="P52" s="196">
        <f t="shared" si="0"/>
        <v>1170000</v>
      </c>
      <c r="Q52" s="197">
        <f t="shared" si="1"/>
        <v>16740000</v>
      </c>
      <c r="R52" s="198"/>
      <c r="S52" s="199">
        <f t="shared" si="2"/>
        <v>1395000</v>
      </c>
      <c r="T52" s="201"/>
    </row>
    <row r="53" spans="1:20" s="151" customFormat="1" ht="22.5" x14ac:dyDescent="0.25">
      <c r="A53" s="193">
        <v>41</v>
      </c>
      <c r="B53" s="33">
        <v>1931579</v>
      </c>
      <c r="C53" s="34" t="s">
        <v>298</v>
      </c>
      <c r="D53" s="195" t="s">
        <v>244</v>
      </c>
      <c r="E53" s="196">
        <v>1215000</v>
      </c>
      <c r="F53" s="196">
        <v>1305000</v>
      </c>
      <c r="G53" s="196">
        <v>1215000</v>
      </c>
      <c r="H53" s="196">
        <v>1350000</v>
      </c>
      <c r="I53" s="196">
        <v>1350000</v>
      </c>
      <c r="J53" s="196">
        <v>1350000</v>
      </c>
      <c r="K53" s="196">
        <v>1260000</v>
      </c>
      <c r="L53" s="196">
        <v>1395000</v>
      </c>
      <c r="M53" s="196">
        <v>1350000</v>
      </c>
      <c r="N53" s="196">
        <v>1395000</v>
      </c>
      <c r="O53" s="196">
        <v>1350000</v>
      </c>
      <c r="P53" s="196">
        <f t="shared" si="0"/>
        <v>1170000</v>
      </c>
      <c r="Q53" s="197">
        <f t="shared" si="1"/>
        <v>15705000</v>
      </c>
      <c r="R53" s="198"/>
      <c r="S53" s="199">
        <f t="shared" si="2"/>
        <v>1308750</v>
      </c>
      <c r="T53" s="201"/>
    </row>
    <row r="54" spans="1:20" s="151" customFormat="1" ht="33.75" x14ac:dyDescent="0.25">
      <c r="A54" s="193">
        <v>42</v>
      </c>
      <c r="B54" s="33">
        <v>1104383</v>
      </c>
      <c r="C54" s="34" t="s">
        <v>299</v>
      </c>
      <c r="D54" s="195" t="s">
        <v>244</v>
      </c>
      <c r="E54" s="196">
        <v>1170000</v>
      </c>
      <c r="F54" s="196">
        <v>1125000</v>
      </c>
      <c r="G54" s="196">
        <v>1215000</v>
      </c>
      <c r="H54" s="196">
        <v>1170000</v>
      </c>
      <c r="I54" s="196">
        <v>1170000</v>
      </c>
      <c r="J54" s="196">
        <v>1170000</v>
      </c>
      <c r="K54" s="196">
        <v>1170000</v>
      </c>
      <c r="L54" s="196">
        <v>1215000</v>
      </c>
      <c r="M54" s="196">
        <v>1170000</v>
      </c>
      <c r="N54" s="196">
        <v>1080000</v>
      </c>
      <c r="O54" s="196">
        <v>1215000</v>
      </c>
      <c r="P54" s="196">
        <f t="shared" si="0"/>
        <v>1170000</v>
      </c>
      <c r="Q54" s="197">
        <f t="shared" si="1"/>
        <v>14040000</v>
      </c>
      <c r="R54" s="198"/>
      <c r="S54" s="199">
        <f t="shared" si="2"/>
        <v>1170000</v>
      </c>
      <c r="T54" s="201"/>
    </row>
    <row r="55" spans="1:20" s="151" customFormat="1" ht="33.75" x14ac:dyDescent="0.25">
      <c r="A55" s="193">
        <v>43</v>
      </c>
      <c r="B55" s="33">
        <v>1351663</v>
      </c>
      <c r="C55" s="34" t="s">
        <v>300</v>
      </c>
      <c r="D55" s="195" t="s">
        <v>301</v>
      </c>
      <c r="E55" s="196">
        <v>1395000</v>
      </c>
      <c r="F55" s="196">
        <v>1305000</v>
      </c>
      <c r="G55" s="196">
        <v>1530000</v>
      </c>
      <c r="H55" s="196">
        <v>1305000</v>
      </c>
      <c r="I55" s="196">
        <v>1395000</v>
      </c>
      <c r="J55" s="196">
        <v>1350000</v>
      </c>
      <c r="K55" s="196">
        <v>1395000</v>
      </c>
      <c r="L55" s="196">
        <v>1395000</v>
      </c>
      <c r="M55" s="196">
        <v>1350000</v>
      </c>
      <c r="N55" s="196">
        <v>1395000</v>
      </c>
      <c r="O55" s="196">
        <v>1350000</v>
      </c>
      <c r="P55" s="196">
        <f t="shared" si="0"/>
        <v>1170000</v>
      </c>
      <c r="Q55" s="197">
        <f t="shared" si="1"/>
        <v>16335000</v>
      </c>
      <c r="R55" s="198">
        <v>690000</v>
      </c>
      <c r="S55" s="199">
        <f t="shared" si="2"/>
        <v>671250</v>
      </c>
      <c r="T55" s="201"/>
    </row>
    <row r="56" spans="1:20" s="151" customFormat="1" ht="33.75" x14ac:dyDescent="0.25">
      <c r="A56" s="193">
        <v>44</v>
      </c>
      <c r="B56" s="33">
        <v>3956214</v>
      </c>
      <c r="C56" s="34" t="s">
        <v>302</v>
      </c>
      <c r="D56" s="195" t="s">
        <v>265</v>
      </c>
      <c r="E56" s="196">
        <v>1215000</v>
      </c>
      <c r="F56" s="196">
        <v>1305000</v>
      </c>
      <c r="G56" s="196">
        <v>1215000</v>
      </c>
      <c r="H56" s="196">
        <v>1350000</v>
      </c>
      <c r="I56" s="196">
        <v>1350000</v>
      </c>
      <c r="J56" s="196">
        <v>1350000</v>
      </c>
      <c r="K56" s="196">
        <v>450000</v>
      </c>
      <c r="L56" s="196">
        <v>0</v>
      </c>
      <c r="M56" s="196">
        <v>1395000</v>
      </c>
      <c r="N56" s="196">
        <v>1440000</v>
      </c>
      <c r="O56" s="196">
        <v>1350000</v>
      </c>
      <c r="P56" s="196">
        <f t="shared" si="0"/>
        <v>1170000</v>
      </c>
      <c r="Q56" s="197">
        <f t="shared" si="1"/>
        <v>13590000</v>
      </c>
      <c r="R56" s="198">
        <v>637500</v>
      </c>
      <c r="S56" s="199">
        <f t="shared" si="2"/>
        <v>495000</v>
      </c>
      <c r="T56" s="201"/>
    </row>
    <row r="57" spans="1:20" s="151" customFormat="1" ht="33.75" x14ac:dyDescent="0.25">
      <c r="A57" s="193">
        <v>45</v>
      </c>
      <c r="B57" s="204">
        <v>3549970</v>
      </c>
      <c r="C57" s="34" t="s">
        <v>303</v>
      </c>
      <c r="D57" s="207" t="s">
        <v>304</v>
      </c>
      <c r="E57" s="196">
        <v>1305000</v>
      </c>
      <c r="F57" s="196">
        <v>1170000</v>
      </c>
      <c r="G57" s="196">
        <v>1395000</v>
      </c>
      <c r="H57" s="196">
        <v>1440000</v>
      </c>
      <c r="I57" s="196">
        <v>1575000</v>
      </c>
      <c r="J57" s="196">
        <v>1350000</v>
      </c>
      <c r="K57" s="196">
        <v>1170000</v>
      </c>
      <c r="L57" s="196">
        <v>1485000</v>
      </c>
      <c r="M57" s="196">
        <v>1440000</v>
      </c>
      <c r="N57" s="196">
        <v>765000</v>
      </c>
      <c r="O57" s="196">
        <v>1305000</v>
      </c>
      <c r="P57" s="196">
        <f t="shared" si="0"/>
        <v>1170000</v>
      </c>
      <c r="Q57" s="197">
        <f t="shared" si="1"/>
        <v>15570000</v>
      </c>
      <c r="R57" s="198"/>
      <c r="S57" s="199">
        <f t="shared" si="2"/>
        <v>1297500</v>
      </c>
      <c r="T57" s="201"/>
    </row>
    <row r="58" spans="1:20" s="151" customFormat="1" ht="22.5" x14ac:dyDescent="0.25">
      <c r="A58" s="193">
        <v>46</v>
      </c>
      <c r="B58" s="204">
        <v>6261647</v>
      </c>
      <c r="C58" s="34" t="s">
        <v>305</v>
      </c>
      <c r="D58" s="207" t="s">
        <v>278</v>
      </c>
      <c r="E58" s="196">
        <v>1440000</v>
      </c>
      <c r="F58" s="196">
        <v>1215000</v>
      </c>
      <c r="G58" s="196">
        <v>1440000</v>
      </c>
      <c r="H58" s="196">
        <v>1395000</v>
      </c>
      <c r="I58" s="196">
        <v>1305000</v>
      </c>
      <c r="J58" s="196">
        <v>1260000</v>
      </c>
      <c r="K58" s="196">
        <v>1395000</v>
      </c>
      <c r="L58" s="196">
        <v>1395000</v>
      </c>
      <c r="M58" s="196">
        <v>1395000</v>
      </c>
      <c r="N58" s="196">
        <v>1395000</v>
      </c>
      <c r="O58" s="196">
        <v>1305000</v>
      </c>
      <c r="P58" s="196">
        <f t="shared" si="0"/>
        <v>1170000</v>
      </c>
      <c r="Q58" s="197">
        <f t="shared" si="1"/>
        <v>16110000</v>
      </c>
      <c r="R58" s="198"/>
      <c r="S58" s="199">
        <f t="shared" si="2"/>
        <v>1342500</v>
      </c>
      <c r="T58" s="201"/>
    </row>
    <row r="59" spans="1:20" s="151" customFormat="1" ht="22.5" x14ac:dyDescent="0.25">
      <c r="A59" s="193">
        <v>47</v>
      </c>
      <c r="B59" s="33">
        <v>1439612</v>
      </c>
      <c r="C59" s="34" t="s">
        <v>306</v>
      </c>
      <c r="D59" s="195" t="s">
        <v>250</v>
      </c>
      <c r="E59" s="196">
        <v>1170000</v>
      </c>
      <c r="F59" s="196">
        <v>1125000</v>
      </c>
      <c r="G59" s="196">
        <v>1125000</v>
      </c>
      <c r="H59" s="196">
        <v>1350000</v>
      </c>
      <c r="I59" s="196">
        <v>1260000</v>
      </c>
      <c r="J59" s="196">
        <v>1350000</v>
      </c>
      <c r="K59" s="196">
        <v>1170000</v>
      </c>
      <c r="L59" s="196">
        <v>1170000</v>
      </c>
      <c r="M59" s="196">
        <v>1170000</v>
      </c>
      <c r="N59" s="196">
        <v>1080000</v>
      </c>
      <c r="O59" s="196">
        <v>1170000</v>
      </c>
      <c r="P59" s="196">
        <f t="shared" si="0"/>
        <v>1170000</v>
      </c>
      <c r="Q59" s="197">
        <f t="shared" si="1"/>
        <v>14310000</v>
      </c>
      <c r="R59" s="198"/>
      <c r="S59" s="199">
        <f t="shared" si="2"/>
        <v>1192500</v>
      </c>
      <c r="T59" s="201"/>
    </row>
    <row r="60" spans="1:20" s="151" customFormat="1" ht="22.5" x14ac:dyDescent="0.25">
      <c r="A60" s="193">
        <v>48</v>
      </c>
      <c r="B60" s="204">
        <v>1008126</v>
      </c>
      <c r="C60" s="34" t="s">
        <v>307</v>
      </c>
      <c r="D60" s="195" t="s">
        <v>308</v>
      </c>
      <c r="E60" s="196">
        <v>1215000</v>
      </c>
      <c r="F60" s="196">
        <v>1305000</v>
      </c>
      <c r="G60" s="196">
        <v>1350000</v>
      </c>
      <c r="H60" s="196">
        <v>1350000</v>
      </c>
      <c r="I60" s="196">
        <v>1305000</v>
      </c>
      <c r="J60" s="196">
        <v>1350000</v>
      </c>
      <c r="K60" s="196">
        <v>1350000</v>
      </c>
      <c r="L60" s="196">
        <v>1395000</v>
      </c>
      <c r="M60" s="196">
        <v>1170000</v>
      </c>
      <c r="N60" s="196">
        <v>1215000</v>
      </c>
      <c r="O60" s="196">
        <v>0</v>
      </c>
      <c r="P60" s="196">
        <f t="shared" si="0"/>
        <v>1170000</v>
      </c>
      <c r="Q60" s="197">
        <f t="shared" si="1"/>
        <v>14175000</v>
      </c>
      <c r="R60" s="198"/>
      <c r="S60" s="199">
        <f t="shared" si="2"/>
        <v>1181250</v>
      </c>
      <c r="T60" s="201"/>
    </row>
    <row r="61" spans="1:20" s="151" customFormat="1" ht="22.5" x14ac:dyDescent="0.25">
      <c r="A61" s="193">
        <v>49</v>
      </c>
      <c r="B61" s="204" t="s">
        <v>309</v>
      </c>
      <c r="C61" s="34" t="s">
        <v>310</v>
      </c>
      <c r="D61" s="207" t="s">
        <v>244</v>
      </c>
      <c r="E61" s="196">
        <v>1350000</v>
      </c>
      <c r="F61" s="196">
        <v>1215000</v>
      </c>
      <c r="G61" s="196">
        <v>1170000</v>
      </c>
      <c r="H61" s="196">
        <v>1170000</v>
      </c>
      <c r="I61" s="196">
        <v>1215000</v>
      </c>
      <c r="J61" s="196">
        <v>1215000</v>
      </c>
      <c r="K61" s="196">
        <v>1260000</v>
      </c>
      <c r="L61" s="196">
        <v>1350000</v>
      </c>
      <c r="M61" s="196">
        <v>1350000</v>
      </c>
      <c r="N61" s="196">
        <v>1395000</v>
      </c>
      <c r="O61" s="196">
        <v>1350000</v>
      </c>
      <c r="P61" s="196">
        <f t="shared" si="0"/>
        <v>1170000</v>
      </c>
      <c r="Q61" s="197">
        <f t="shared" si="1"/>
        <v>15210000</v>
      </c>
      <c r="R61" s="198"/>
      <c r="S61" s="199">
        <f t="shared" si="2"/>
        <v>1267500</v>
      </c>
      <c r="T61" s="201"/>
    </row>
    <row r="62" spans="1:20" s="151" customFormat="1" ht="33.75" x14ac:dyDescent="0.25">
      <c r="A62" s="193">
        <v>50</v>
      </c>
      <c r="B62" s="204">
        <v>3684807</v>
      </c>
      <c r="C62" s="34" t="s">
        <v>311</v>
      </c>
      <c r="D62" s="207" t="s">
        <v>312</v>
      </c>
      <c r="E62" s="196">
        <v>1620000</v>
      </c>
      <c r="F62" s="196">
        <v>1485000</v>
      </c>
      <c r="G62" s="196">
        <v>1350000</v>
      </c>
      <c r="H62" s="196">
        <v>1485000</v>
      </c>
      <c r="I62" s="196">
        <v>1620000</v>
      </c>
      <c r="J62" s="196">
        <v>1440000</v>
      </c>
      <c r="K62" s="196">
        <v>1620000</v>
      </c>
      <c r="L62" s="196">
        <v>1350000</v>
      </c>
      <c r="M62" s="196">
        <v>1530000</v>
      </c>
      <c r="N62" s="196">
        <v>1710000</v>
      </c>
      <c r="O62" s="196">
        <f>1170000+350000</f>
        <v>1520000</v>
      </c>
      <c r="P62" s="196">
        <f t="shared" si="0"/>
        <v>1170000</v>
      </c>
      <c r="Q62" s="197">
        <f t="shared" si="1"/>
        <v>17900000</v>
      </c>
      <c r="R62" s="198"/>
      <c r="S62" s="199">
        <f t="shared" si="2"/>
        <v>1491666.6666666667</v>
      </c>
      <c r="T62" s="201"/>
    </row>
    <row r="63" spans="1:20" s="151" customFormat="1" ht="45" x14ac:dyDescent="0.25">
      <c r="A63" s="193">
        <v>51</v>
      </c>
      <c r="B63" s="33">
        <v>1404000</v>
      </c>
      <c r="C63" s="34" t="s">
        <v>313</v>
      </c>
      <c r="D63" s="195" t="s">
        <v>265</v>
      </c>
      <c r="E63" s="196">
        <v>1125000</v>
      </c>
      <c r="F63" s="196">
        <v>1260000</v>
      </c>
      <c r="G63" s="196">
        <v>1035000</v>
      </c>
      <c r="H63" s="196">
        <v>1215000</v>
      </c>
      <c r="I63" s="196">
        <v>1350000</v>
      </c>
      <c r="J63" s="196">
        <v>1395000</v>
      </c>
      <c r="K63" s="196">
        <v>1350000</v>
      </c>
      <c r="L63" s="196">
        <v>1395000</v>
      </c>
      <c r="M63" s="196">
        <v>1305000</v>
      </c>
      <c r="N63" s="196">
        <v>1440000</v>
      </c>
      <c r="O63" s="196">
        <v>1260000</v>
      </c>
      <c r="P63" s="196">
        <f t="shared" si="0"/>
        <v>1170000</v>
      </c>
      <c r="Q63" s="197">
        <f t="shared" si="1"/>
        <v>15300000</v>
      </c>
      <c r="R63" s="198"/>
      <c r="S63" s="199">
        <f t="shared" si="2"/>
        <v>1275000</v>
      </c>
      <c r="T63" s="201"/>
    </row>
    <row r="64" spans="1:20" s="151" customFormat="1" ht="33.75" x14ac:dyDescent="0.25">
      <c r="A64" s="193">
        <v>52</v>
      </c>
      <c r="B64" s="204">
        <v>3344394</v>
      </c>
      <c r="C64" s="34" t="s">
        <v>314</v>
      </c>
      <c r="D64" s="208" t="s">
        <v>308</v>
      </c>
      <c r="E64" s="196">
        <v>1215000</v>
      </c>
      <c r="F64" s="196">
        <v>1305000</v>
      </c>
      <c r="G64" s="196">
        <v>1395000</v>
      </c>
      <c r="H64" s="196">
        <v>1170000</v>
      </c>
      <c r="I64" s="196">
        <v>1305000</v>
      </c>
      <c r="J64" s="196">
        <v>1350000</v>
      </c>
      <c r="K64" s="196">
        <v>1350000</v>
      </c>
      <c r="L64" s="196">
        <v>1350000</v>
      </c>
      <c r="M64" s="196">
        <v>1170000</v>
      </c>
      <c r="N64" s="196">
        <v>1170000</v>
      </c>
      <c r="O64" s="196">
        <v>0</v>
      </c>
      <c r="P64" s="196">
        <f t="shared" si="0"/>
        <v>1170000</v>
      </c>
      <c r="Q64" s="197">
        <f t="shared" si="1"/>
        <v>13950000</v>
      </c>
      <c r="R64" s="198">
        <v>500000</v>
      </c>
      <c r="S64" s="199">
        <f t="shared" si="2"/>
        <v>662500</v>
      </c>
      <c r="T64" s="201"/>
    </row>
    <row r="65" spans="1:25" s="151" customFormat="1" ht="33.75" x14ac:dyDescent="0.25">
      <c r="A65" s="193">
        <v>53</v>
      </c>
      <c r="B65" s="200">
        <v>4040859</v>
      </c>
      <c r="C65" s="34" t="s">
        <v>315</v>
      </c>
      <c r="D65" s="195" t="s">
        <v>244</v>
      </c>
      <c r="E65" s="209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675000</v>
      </c>
      <c r="L65" s="196">
        <v>1125000</v>
      </c>
      <c r="M65" s="196">
        <v>990000</v>
      </c>
      <c r="N65" s="196">
        <v>1080000</v>
      </c>
      <c r="O65" s="196">
        <v>1170000</v>
      </c>
      <c r="P65" s="196">
        <f t="shared" si="0"/>
        <v>1170000</v>
      </c>
      <c r="Q65" s="197">
        <f t="shared" si="1"/>
        <v>6210000</v>
      </c>
      <c r="R65" s="198"/>
      <c r="S65" s="199">
        <f t="shared" si="2"/>
        <v>517500</v>
      </c>
      <c r="T65" s="201"/>
    </row>
    <row r="66" spans="1:25" s="151" customFormat="1" ht="34.5" x14ac:dyDescent="0.25">
      <c r="A66" s="193">
        <v>54</v>
      </c>
      <c r="B66" s="210">
        <v>1878403</v>
      </c>
      <c r="C66" s="34" t="s">
        <v>316</v>
      </c>
      <c r="D66" s="211" t="s">
        <v>317</v>
      </c>
      <c r="E66" s="196">
        <v>1395000</v>
      </c>
      <c r="F66" s="196">
        <v>1305000</v>
      </c>
      <c r="G66" s="196">
        <v>1395000</v>
      </c>
      <c r="H66" s="196">
        <v>1350000</v>
      </c>
      <c r="I66" s="196">
        <v>1350000</v>
      </c>
      <c r="J66" s="196">
        <v>1350000</v>
      </c>
      <c r="K66" s="196">
        <v>1350000</v>
      </c>
      <c r="L66" s="196">
        <v>1350000</v>
      </c>
      <c r="M66" s="196">
        <v>1350000</v>
      </c>
      <c r="N66" s="196">
        <v>1395000</v>
      </c>
      <c r="O66" s="196">
        <v>1350000</v>
      </c>
      <c r="P66" s="196">
        <f t="shared" si="0"/>
        <v>1170000</v>
      </c>
      <c r="Q66" s="197">
        <f t="shared" si="1"/>
        <v>16110000</v>
      </c>
      <c r="R66" s="198"/>
      <c r="S66" s="199">
        <f t="shared" si="2"/>
        <v>1342500</v>
      </c>
      <c r="T66" s="201"/>
    </row>
    <row r="67" spans="1:25" s="151" customFormat="1" ht="23.25" x14ac:dyDescent="0.25">
      <c r="A67" s="193">
        <v>55</v>
      </c>
      <c r="B67" s="210">
        <v>5006296</v>
      </c>
      <c r="C67" s="34" t="s">
        <v>318</v>
      </c>
      <c r="D67" s="211" t="s">
        <v>319</v>
      </c>
      <c r="E67" s="196">
        <v>900000</v>
      </c>
      <c r="F67" s="196">
        <v>900000</v>
      </c>
      <c r="G67" s="196">
        <v>900000</v>
      </c>
      <c r="H67" s="196">
        <v>900000</v>
      </c>
      <c r="I67" s="196">
        <v>900000</v>
      </c>
      <c r="J67" s="196">
        <v>900000</v>
      </c>
      <c r="K67" s="196">
        <v>900000</v>
      </c>
      <c r="L67" s="196">
        <v>900000</v>
      </c>
      <c r="M67" s="196">
        <v>900000</v>
      </c>
      <c r="N67" s="196">
        <v>930000</v>
      </c>
      <c r="O67" s="196">
        <v>900000</v>
      </c>
      <c r="P67" s="206">
        <v>900000</v>
      </c>
      <c r="Q67" s="197">
        <f t="shared" si="1"/>
        <v>10830000</v>
      </c>
      <c r="R67" s="198"/>
      <c r="S67" s="199">
        <f t="shared" si="2"/>
        <v>902500</v>
      </c>
      <c r="T67" s="201"/>
    </row>
    <row r="68" spans="1:25" s="151" customFormat="1" ht="22.5" x14ac:dyDescent="0.25">
      <c r="A68" s="193">
        <v>56</v>
      </c>
      <c r="B68" s="200">
        <v>4106612</v>
      </c>
      <c r="C68" s="212" t="s">
        <v>320</v>
      </c>
      <c r="D68" s="213" t="s">
        <v>244</v>
      </c>
      <c r="E68" s="196">
        <v>945000</v>
      </c>
      <c r="F68" s="196">
        <v>1305000</v>
      </c>
      <c r="G68" s="196">
        <v>1305000</v>
      </c>
      <c r="H68" s="196">
        <v>1170000</v>
      </c>
      <c r="I68" s="196">
        <v>1395000</v>
      </c>
      <c r="J68" s="196">
        <v>1350000</v>
      </c>
      <c r="K68" s="196">
        <v>1350000</v>
      </c>
      <c r="L68" s="196">
        <v>1395000</v>
      </c>
      <c r="M68" s="196">
        <v>1350000</v>
      </c>
      <c r="N68" s="196">
        <v>1395000</v>
      </c>
      <c r="O68" s="196">
        <v>1350000</v>
      </c>
      <c r="P68" s="196">
        <f t="shared" si="0"/>
        <v>1170000</v>
      </c>
      <c r="Q68" s="197">
        <f t="shared" si="1"/>
        <v>15480000</v>
      </c>
      <c r="R68" s="198"/>
      <c r="S68" s="199">
        <f t="shared" si="2"/>
        <v>1290000</v>
      </c>
      <c r="T68" s="201"/>
    </row>
    <row r="69" spans="1:25" x14ac:dyDescent="0.25">
      <c r="A69" s="214"/>
      <c r="B69" s="215"/>
      <c r="C69" s="216"/>
      <c r="D69" s="217" t="s">
        <v>321</v>
      </c>
      <c r="E69" s="218">
        <f t="shared" ref="E69:S69" si="3">SUM(E13:E68)</f>
        <v>55645000</v>
      </c>
      <c r="F69" s="218">
        <f t="shared" si="3"/>
        <v>58060000</v>
      </c>
      <c r="G69" s="218">
        <f t="shared" si="3"/>
        <v>63540000</v>
      </c>
      <c r="H69" s="218">
        <f t="shared" si="3"/>
        <v>68415000</v>
      </c>
      <c r="I69" s="218">
        <f t="shared" si="3"/>
        <v>69970000</v>
      </c>
      <c r="J69" s="218">
        <f t="shared" si="3"/>
        <v>68780000</v>
      </c>
      <c r="K69" s="218">
        <f t="shared" si="3"/>
        <v>64665000</v>
      </c>
      <c r="L69" s="218">
        <f t="shared" si="3"/>
        <v>62125000</v>
      </c>
      <c r="M69" s="218">
        <f t="shared" si="3"/>
        <v>65720000</v>
      </c>
      <c r="N69" s="218">
        <f t="shared" si="3"/>
        <v>67110000</v>
      </c>
      <c r="O69" s="218">
        <f t="shared" si="3"/>
        <v>61155000</v>
      </c>
      <c r="P69" s="218">
        <f t="shared" si="3"/>
        <v>61545000</v>
      </c>
      <c r="Q69" s="218">
        <f t="shared" si="3"/>
        <v>766730000</v>
      </c>
      <c r="R69" s="219">
        <f t="shared" si="3"/>
        <v>3751250</v>
      </c>
      <c r="S69" s="220">
        <f t="shared" si="3"/>
        <v>60142916.666666664</v>
      </c>
      <c r="T69" s="221"/>
    </row>
    <row r="70" spans="1:25" x14ac:dyDescent="0.25">
      <c r="A70" s="222"/>
      <c r="B70" s="222"/>
      <c r="C70" s="222"/>
      <c r="D70" s="222"/>
      <c r="E70" s="223"/>
      <c r="F70" s="222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2"/>
      <c r="R70" s="225"/>
      <c r="S70" s="226"/>
      <c r="T70" s="222"/>
      <c r="U70" s="222"/>
    </row>
    <row r="71" spans="1:25" ht="15" x14ac:dyDescent="0.2">
      <c r="A71" s="227"/>
      <c r="B71" s="227" t="s">
        <v>322</v>
      </c>
      <c r="C71" s="228"/>
      <c r="D71" s="228"/>
      <c r="E71" s="228"/>
      <c r="F71" s="227"/>
      <c r="G71" s="228"/>
      <c r="H71" s="228"/>
      <c r="I71" s="229"/>
      <c r="J71" s="229"/>
      <c r="K71" s="228"/>
      <c r="M71" s="228"/>
      <c r="N71" s="228"/>
      <c r="O71" s="228"/>
      <c r="P71" s="228"/>
      <c r="Q71" s="228"/>
      <c r="R71" s="230" t="s">
        <v>323</v>
      </c>
      <c r="S71" s="231"/>
      <c r="T71" s="228"/>
      <c r="U71" s="228"/>
      <c r="V71" s="228"/>
    </row>
    <row r="72" spans="1:25" ht="15" x14ac:dyDescent="0.2">
      <c r="A72" s="228"/>
      <c r="B72" s="228"/>
      <c r="C72" s="228"/>
      <c r="D72" s="228"/>
      <c r="E72" s="227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32"/>
      <c r="S72" s="231"/>
      <c r="T72" s="228"/>
      <c r="U72" s="228"/>
      <c r="V72" s="228"/>
      <c r="W72" s="228"/>
      <c r="X72" s="228"/>
      <c r="Y72" s="228"/>
    </row>
    <row r="73" spans="1:25" ht="15" x14ac:dyDescent="0.2">
      <c r="A73" s="233"/>
      <c r="B73" s="234"/>
      <c r="C73" s="107"/>
      <c r="D73" s="1"/>
      <c r="E73" s="2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236"/>
      <c r="S73" s="237"/>
      <c r="T73" s="108"/>
      <c r="U73" s="107"/>
      <c r="V73" s="238"/>
      <c r="W73" s="239"/>
      <c r="X73" s="107"/>
      <c r="Y73" s="107"/>
    </row>
    <row r="74" spans="1:25" ht="15" x14ac:dyDescent="0.2">
      <c r="A74" s="233"/>
      <c r="B74" s="234"/>
      <c r="C74" s="107"/>
      <c r="D74" s="1"/>
      <c r="E74" s="23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36"/>
      <c r="S74" s="237"/>
      <c r="T74" s="108"/>
      <c r="U74" s="107"/>
      <c r="V74" s="238"/>
      <c r="W74" s="239"/>
      <c r="X74" s="107"/>
      <c r="Y74" s="107"/>
    </row>
    <row r="75" spans="1:25" ht="15" x14ac:dyDescent="0.2">
      <c r="A75" s="233"/>
      <c r="B75" s="234"/>
      <c r="C75" s="107"/>
      <c r="D75" s="1"/>
      <c r="E75" s="23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236"/>
      <c r="S75" s="237"/>
      <c r="T75" s="108"/>
      <c r="U75" s="107"/>
      <c r="V75" s="238"/>
      <c r="W75" s="239"/>
      <c r="X75" s="107"/>
      <c r="Y75" s="107"/>
    </row>
    <row r="76" spans="1:25" x14ac:dyDescent="0.25">
      <c r="A76" s="233"/>
      <c r="B76" s="101"/>
      <c r="C76" s="240" t="s">
        <v>201</v>
      </c>
      <c r="D76" s="9"/>
      <c r="F76" s="168"/>
      <c r="H76" s="168" t="s">
        <v>324</v>
      </c>
      <c r="I76" s="151"/>
      <c r="K76" s="103"/>
      <c r="M76" s="107"/>
      <c r="N76" s="241"/>
      <c r="O76" s="103" t="s">
        <v>203</v>
      </c>
      <c r="Q76" s="103"/>
      <c r="R76" s="174"/>
    </row>
    <row r="77" spans="1:25" x14ac:dyDescent="0.25">
      <c r="A77" s="233"/>
      <c r="B77" s="101"/>
      <c r="C77" s="101" t="s">
        <v>204</v>
      </c>
      <c r="F77" s="168"/>
      <c r="H77" s="168" t="s">
        <v>205</v>
      </c>
      <c r="I77" s="151"/>
      <c r="K77" s="103"/>
      <c r="M77" s="107"/>
      <c r="N77" s="241"/>
      <c r="O77" s="103" t="s">
        <v>206</v>
      </c>
      <c r="Q77" s="103"/>
      <c r="R77" s="174"/>
    </row>
    <row r="78" spans="1:25" ht="15" x14ac:dyDescent="0.2">
      <c r="A78" s="233"/>
      <c r="B78" s="107"/>
      <c r="C78" s="107"/>
      <c r="D78" s="1"/>
      <c r="E78" s="23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236"/>
      <c r="S78" s="237"/>
      <c r="T78" s="108"/>
      <c r="U78" s="107"/>
      <c r="V78" s="241"/>
      <c r="W78" s="242"/>
      <c r="X78" s="101"/>
      <c r="Y78" s="10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hp</cp:lastModifiedBy>
  <cp:lastPrinted>2021-01-07T12:05:12Z</cp:lastPrinted>
  <dcterms:created xsi:type="dcterms:W3CDTF">2003-03-07T14:03:57Z</dcterms:created>
  <dcterms:modified xsi:type="dcterms:W3CDTF">2022-01-24T14:39:11Z</dcterms:modified>
</cp:coreProperties>
</file>