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BD445E2E-DDC3-43EC-A63F-E939F58DE1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otal de asignaciones 7º 5189" sheetId="103" r:id="rId1"/>
    <sheet name="Contratados" sheetId="104" state="hidden" r:id="rId2"/>
    <sheet name="Jornal" sheetId="105" state="hidden" r:id="rId3"/>
  </sheets>
  <definedNames>
    <definedName name="_xlnm._FilterDatabase" localSheetId="0" hidden="1">'Total de asignaciones 7º 5189'!$A$6:$U$221</definedName>
    <definedName name="_xlnm.Print_Area" localSheetId="0">'Total de asignaciones 7º 5189'!$A$219:$F$219</definedName>
    <definedName name="_xlnm.Print_Titles" localSheetId="0">'Total de asignaciones 7º 5189'!$1:$6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19" i="103" l="1"/>
  <c r="U165" i="103" l="1"/>
  <c r="U166" i="103"/>
  <c r="T165" i="103"/>
  <c r="T166" i="103"/>
  <c r="T169" i="103"/>
  <c r="U169" i="103" s="1"/>
  <c r="T170" i="103"/>
  <c r="U170" i="103" s="1"/>
  <c r="T173" i="103"/>
  <c r="U173" i="103" s="1"/>
  <c r="T174" i="103"/>
  <c r="U174" i="103" s="1"/>
  <c r="S165" i="103"/>
  <c r="S166" i="103"/>
  <c r="S167" i="103"/>
  <c r="S168" i="103"/>
  <c r="T168" i="103" s="1"/>
  <c r="U168" i="103" s="1"/>
  <c r="S169" i="103"/>
  <c r="S170" i="103"/>
  <c r="S171" i="103"/>
  <c r="S172" i="103"/>
  <c r="S173" i="103"/>
  <c r="S174" i="103"/>
  <c r="S157" i="103"/>
  <c r="S158" i="103"/>
  <c r="S159" i="103"/>
  <c r="S160" i="103"/>
  <c r="S161" i="103"/>
  <c r="S162" i="103"/>
  <c r="S163" i="103"/>
  <c r="T163" i="103" s="1"/>
  <c r="S164" i="103"/>
  <c r="T164" i="103" s="1"/>
  <c r="S143" i="103"/>
  <c r="S144" i="103"/>
  <c r="S145" i="103"/>
  <c r="S146" i="103"/>
  <c r="S147" i="103"/>
  <c r="S148" i="103"/>
  <c r="S149" i="103"/>
  <c r="S150" i="103"/>
  <c r="S151" i="103"/>
  <c r="S152" i="103"/>
  <c r="S153" i="103"/>
  <c r="S154" i="103"/>
  <c r="S155" i="103"/>
  <c r="S156" i="103"/>
  <c r="S134" i="103"/>
  <c r="S135" i="103"/>
  <c r="S136" i="103"/>
  <c r="S137" i="103"/>
  <c r="S138" i="103"/>
  <c r="S139" i="103"/>
  <c r="S140" i="103"/>
  <c r="S141" i="103"/>
  <c r="S142" i="103"/>
  <c r="S121" i="103"/>
  <c r="S122" i="103"/>
  <c r="S123" i="103"/>
  <c r="S124" i="103"/>
  <c r="S125" i="103"/>
  <c r="S126" i="103"/>
  <c r="S127" i="103"/>
  <c r="S128" i="103"/>
  <c r="S129" i="103"/>
  <c r="S130" i="103"/>
  <c r="S131" i="103"/>
  <c r="S132" i="103"/>
  <c r="S133" i="103"/>
  <c r="U172" i="103" l="1"/>
  <c r="T172" i="103"/>
  <c r="T171" i="103"/>
  <c r="U171" i="103" s="1"/>
  <c r="T167" i="103"/>
  <c r="U167" i="103" s="1"/>
  <c r="S57" i="103"/>
  <c r="T57" i="103" s="1"/>
  <c r="S58" i="103"/>
  <c r="S59" i="103"/>
  <c r="T58" i="103"/>
  <c r="U58" i="103" s="1"/>
  <c r="S54" i="103"/>
  <c r="T54" i="103" s="1"/>
  <c r="U54" i="103" s="1"/>
  <c r="S53" i="103"/>
  <c r="S70" i="103"/>
  <c r="U57" i="103" l="1"/>
  <c r="T53" i="103"/>
  <c r="U53" i="103" s="1"/>
  <c r="S217" i="103" l="1"/>
  <c r="T217" i="103" s="1"/>
  <c r="S211" i="103"/>
  <c r="S212" i="103"/>
  <c r="S213" i="103"/>
  <c r="S214" i="103"/>
  <c r="S215" i="103"/>
  <c r="S216" i="103"/>
  <c r="S218" i="103"/>
  <c r="S205" i="103"/>
  <c r="S206" i="103"/>
  <c r="T177" i="103"/>
  <c r="U177" i="103" s="1"/>
  <c r="S181" i="103"/>
  <c r="S182" i="103"/>
  <c r="S175" i="103"/>
  <c r="T175" i="103" s="1"/>
  <c r="S176" i="103"/>
  <c r="T176" i="103" s="1"/>
  <c r="U217" i="103" l="1"/>
  <c r="U175" i="103"/>
  <c r="U176" i="103"/>
  <c r="T162" i="103"/>
  <c r="U162" i="103" s="1"/>
  <c r="T161" i="103"/>
  <c r="U161" i="103" s="1"/>
  <c r="T157" i="103"/>
  <c r="U157" i="103" s="1"/>
  <c r="T158" i="103"/>
  <c r="U158" i="103" s="1"/>
  <c r="U164" i="103"/>
  <c r="T160" i="103"/>
  <c r="U160" i="103" s="1"/>
  <c r="T156" i="103"/>
  <c r="U156" i="103" s="1"/>
  <c r="T154" i="103"/>
  <c r="U154" i="103" s="1"/>
  <c r="U163" i="103"/>
  <c r="T159" i="103"/>
  <c r="U159" i="103" s="1"/>
  <c r="T155" i="103"/>
  <c r="U155" i="103" s="1"/>
  <c r="S119" i="103" l="1"/>
  <c r="T119" i="103" s="1"/>
  <c r="S120" i="103"/>
  <c r="T120" i="103" s="1"/>
  <c r="S118" i="103"/>
  <c r="T118" i="103" s="1"/>
  <c r="S117" i="103"/>
  <c r="T117" i="103" s="1"/>
  <c r="U117" i="103" s="1"/>
  <c r="S116" i="103"/>
  <c r="T116" i="103" s="1"/>
  <c r="S115" i="103"/>
  <c r="T115" i="103" s="1"/>
  <c r="U115" i="103" s="1"/>
  <c r="U119" i="103" l="1"/>
  <c r="U120" i="103"/>
  <c r="U118" i="103"/>
  <c r="U116" i="103"/>
  <c r="S49" i="103" l="1"/>
  <c r="T49" i="103" s="1"/>
  <c r="S50" i="103"/>
  <c r="T50" i="103" s="1"/>
  <c r="S51" i="103"/>
  <c r="T51" i="103" s="1"/>
  <c r="S52" i="103"/>
  <c r="T52" i="103" s="1"/>
  <c r="S32" i="103"/>
  <c r="T32" i="103" s="1"/>
  <c r="U51" i="103" l="1"/>
  <c r="U49" i="103"/>
  <c r="S47" i="103"/>
  <c r="S48" i="103"/>
  <c r="S73" i="103"/>
  <c r="S74" i="103"/>
  <c r="S75" i="103"/>
  <c r="S76" i="103"/>
  <c r="S77" i="103"/>
  <c r="S78" i="103"/>
  <c r="S56" i="103"/>
  <c r="S79" i="103"/>
  <c r="T69" i="103" l="1"/>
  <c r="U69" i="103" s="1"/>
  <c r="R219" i="103" l="1"/>
  <c r="Q219" i="103"/>
  <c r="P219" i="103"/>
  <c r="O219" i="103"/>
  <c r="N219" i="103"/>
  <c r="M219" i="103"/>
  <c r="L219" i="103"/>
  <c r="K219" i="103"/>
  <c r="J219" i="103"/>
  <c r="I219" i="103"/>
  <c r="H219" i="103"/>
  <c r="G219" i="103"/>
  <c r="S186" i="103" l="1"/>
  <c r="T186" i="103" s="1"/>
  <c r="S187" i="103"/>
  <c r="T187" i="103" s="1"/>
  <c r="U187" i="103" s="1"/>
  <c r="S188" i="103"/>
  <c r="T188" i="103" s="1"/>
  <c r="U188" i="103" s="1"/>
  <c r="T189" i="103"/>
  <c r="T215" i="103"/>
  <c r="U215" i="103" s="1"/>
  <c r="U186" i="103" l="1"/>
  <c r="S198" i="103"/>
  <c r="T198" i="103" s="1"/>
  <c r="U198" i="103" s="1"/>
  <c r="S199" i="103"/>
  <c r="T199" i="103" s="1"/>
  <c r="U199" i="103" s="1"/>
  <c r="S200" i="103"/>
  <c r="S201" i="103"/>
  <c r="T201" i="103" s="1"/>
  <c r="U201" i="103" s="1"/>
  <c r="S202" i="103"/>
  <c r="T202" i="103" s="1"/>
  <c r="U202" i="103" s="1"/>
  <c r="S203" i="103"/>
  <c r="T203" i="103" s="1"/>
  <c r="U203" i="103" s="1"/>
  <c r="S204" i="103"/>
  <c r="T205" i="103"/>
  <c r="U205" i="103" s="1"/>
  <c r="T206" i="103"/>
  <c r="U206" i="103" s="1"/>
  <c r="S207" i="103"/>
  <c r="T207" i="103" s="1"/>
  <c r="U207" i="103" s="1"/>
  <c r="T47" i="103"/>
  <c r="T48" i="103"/>
  <c r="T200" i="103" l="1"/>
  <c r="U200" i="103" s="1"/>
  <c r="T204" i="103"/>
  <c r="U204" i="103" s="1"/>
  <c r="U47" i="103"/>
  <c r="S114" i="103" l="1"/>
  <c r="T114" i="103" s="1"/>
  <c r="U114" i="103" s="1"/>
  <c r="S112" i="103"/>
  <c r="T112" i="103" s="1"/>
  <c r="S113" i="103"/>
  <c r="T113" i="103" s="1"/>
  <c r="U112" i="103" l="1"/>
  <c r="U113" i="103"/>
  <c r="S108" i="103" l="1"/>
  <c r="S178" i="103" l="1"/>
  <c r="S179" i="103"/>
  <c r="S180" i="103"/>
  <c r="S183" i="103"/>
  <c r="S184" i="103"/>
  <c r="S185" i="103"/>
  <c r="S190" i="103"/>
  <c r="S191" i="103"/>
  <c r="S192" i="103"/>
  <c r="S193" i="103"/>
  <c r="S194" i="103"/>
  <c r="S195" i="103"/>
  <c r="S196" i="103"/>
  <c r="S197" i="103"/>
  <c r="S208" i="103"/>
  <c r="S209" i="103"/>
  <c r="S210" i="103"/>
  <c r="U210" i="103" s="1"/>
  <c r="T197" i="103" l="1"/>
  <c r="U197" i="103" s="1"/>
  <c r="T193" i="103"/>
  <c r="U193" i="103" s="1"/>
  <c r="T182" i="103"/>
  <c r="U182" i="103" s="1"/>
  <c r="T178" i="103"/>
  <c r="U178" i="103" s="1"/>
  <c r="T196" i="103"/>
  <c r="U196" i="103" s="1"/>
  <c r="T192" i="103"/>
  <c r="U192" i="103" s="1"/>
  <c r="T185" i="103"/>
  <c r="U185" i="103" s="1"/>
  <c r="T181" i="103"/>
  <c r="U181" i="103" s="1"/>
  <c r="T209" i="103"/>
  <c r="U209" i="103" s="1"/>
  <c r="T195" i="103"/>
  <c r="U195" i="103" s="1"/>
  <c r="T191" i="103"/>
  <c r="U191" i="103" s="1"/>
  <c r="T184" i="103"/>
  <c r="U184" i="103" s="1"/>
  <c r="T180" i="103"/>
  <c r="U180" i="103" s="1"/>
  <c r="T208" i="103"/>
  <c r="U208" i="103" s="1"/>
  <c r="T194" i="103"/>
  <c r="U194" i="103" s="1"/>
  <c r="T190" i="103"/>
  <c r="U190" i="103" s="1"/>
  <c r="T183" i="103"/>
  <c r="U183" i="103" s="1"/>
  <c r="T179" i="103"/>
  <c r="U179" i="103" s="1"/>
  <c r="S20" i="103" l="1"/>
  <c r="T20" i="103" s="1"/>
  <c r="T130" i="103" l="1"/>
  <c r="T132" i="103"/>
  <c r="T134" i="103"/>
  <c r="T135" i="103"/>
  <c r="T124" i="103"/>
  <c r="S55" i="103"/>
  <c r="T127" i="103"/>
  <c r="T128" i="103"/>
  <c r="T55" i="103" l="1"/>
  <c r="U55" i="103" s="1"/>
  <c r="T126" i="103"/>
  <c r="U126" i="103" s="1"/>
  <c r="T123" i="103"/>
  <c r="U123" i="103" s="1"/>
  <c r="U128" i="103"/>
  <c r="T125" i="103"/>
  <c r="U125" i="103" s="1"/>
  <c r="U127" i="103"/>
  <c r="U124" i="103"/>
  <c r="T129" i="103"/>
  <c r="U129" i="103" s="1"/>
  <c r="U134" i="103"/>
  <c r="U132" i="103"/>
  <c r="T131" i="103"/>
  <c r="U131" i="103" s="1"/>
  <c r="U135" i="103"/>
  <c r="T133" i="103"/>
  <c r="U133" i="103" s="1"/>
  <c r="U130" i="103"/>
  <c r="S111" i="103" l="1"/>
  <c r="T111" i="103" s="1"/>
  <c r="U111" i="103" s="1"/>
  <c r="S106" i="103"/>
  <c r="S107" i="103"/>
  <c r="T107" i="103" s="1"/>
  <c r="U107" i="103" s="1"/>
  <c r="T108" i="103"/>
  <c r="U108" i="103" s="1"/>
  <c r="T106" i="103" l="1"/>
  <c r="U106" i="103" s="1"/>
  <c r="S43" i="103" l="1"/>
  <c r="S44" i="103"/>
  <c r="T44" i="103" s="1"/>
  <c r="S45" i="103"/>
  <c r="T45" i="103" s="1"/>
  <c r="U45" i="103" l="1"/>
  <c r="U44" i="103"/>
  <c r="T43" i="103"/>
  <c r="U43" i="103" s="1"/>
  <c r="S110" i="103" l="1"/>
  <c r="T110" i="103" s="1"/>
  <c r="U110" i="103" l="1"/>
  <c r="S11" i="103"/>
  <c r="T65" i="103" l="1"/>
  <c r="U65" i="103" s="1"/>
  <c r="T70" i="103"/>
  <c r="U70" i="103" s="1"/>
  <c r="T64" i="103"/>
  <c r="U64" i="103" s="1"/>
  <c r="T68" i="103"/>
  <c r="U68" i="103" s="1"/>
  <c r="T62" i="103"/>
  <c r="U62" i="103" s="1"/>
  <c r="T61" i="103"/>
  <c r="U61" i="103" s="1"/>
  <c r="T67" i="103"/>
  <c r="U67" i="103" s="1"/>
  <c r="T60" i="103"/>
  <c r="U60" i="103" s="1"/>
  <c r="T66" i="103"/>
  <c r="U66" i="103" s="1"/>
  <c r="T63" i="103"/>
  <c r="U63" i="103" s="1"/>
  <c r="S7" i="103"/>
  <c r="S8" i="103"/>
  <c r="T7" i="103" l="1"/>
  <c r="S12" i="103"/>
  <c r="T216" i="103" l="1"/>
  <c r="S102" i="103"/>
  <c r="T102" i="103" s="1"/>
  <c r="S103" i="103"/>
  <c r="S104" i="103"/>
  <c r="T104" i="103" s="1"/>
  <c r="S105" i="103"/>
  <c r="S109" i="103"/>
  <c r="T109" i="103" s="1"/>
  <c r="U216" i="103" l="1"/>
  <c r="T212" i="103"/>
  <c r="U212" i="103" s="1"/>
  <c r="T218" i="103"/>
  <c r="U218" i="103" s="1"/>
  <c r="U104" i="103"/>
  <c r="U102" i="103"/>
  <c r="U109" i="103"/>
  <c r="T105" i="103"/>
  <c r="U105" i="103" s="1"/>
  <c r="T103" i="103"/>
  <c r="U103" i="103" s="1"/>
  <c r="T78" i="103" l="1"/>
  <c r="U78" i="103" s="1"/>
  <c r="T214" i="103" l="1"/>
  <c r="U214" i="103" s="1"/>
  <c r="T211" i="103"/>
  <c r="U211" i="103" s="1"/>
  <c r="T151" i="103"/>
  <c r="T147" i="103"/>
  <c r="T141" i="103"/>
  <c r="T122" i="103"/>
  <c r="S101" i="103"/>
  <c r="S100" i="103"/>
  <c r="S99" i="103"/>
  <c r="S98" i="103"/>
  <c r="S97" i="103"/>
  <c r="T97" i="103" s="1"/>
  <c r="S96" i="103"/>
  <c r="S95" i="103"/>
  <c r="T95" i="103" s="1"/>
  <c r="S94" i="103"/>
  <c r="S93" i="103"/>
  <c r="T93" i="103" s="1"/>
  <c r="S92" i="103"/>
  <c r="S91" i="103"/>
  <c r="S90" i="103"/>
  <c r="S89" i="103"/>
  <c r="S88" i="103"/>
  <c r="T88" i="103" s="1"/>
  <c r="S87" i="103"/>
  <c r="S86" i="103"/>
  <c r="S85" i="103"/>
  <c r="S84" i="103"/>
  <c r="S83" i="103"/>
  <c r="S82" i="103"/>
  <c r="T82" i="103" s="1"/>
  <c r="S81" i="103"/>
  <c r="S80" i="103"/>
  <c r="T56" i="103"/>
  <c r="S72" i="103"/>
  <c r="S71" i="103"/>
  <c r="S46" i="103"/>
  <c r="T46" i="103" s="1"/>
  <c r="S42" i="103"/>
  <c r="S41" i="103"/>
  <c r="T41" i="103" s="1"/>
  <c r="S40" i="103"/>
  <c r="S39" i="103"/>
  <c r="S38" i="103"/>
  <c r="S37" i="103"/>
  <c r="S36" i="103"/>
  <c r="T36" i="103" s="1"/>
  <c r="S35" i="103"/>
  <c r="T35" i="103" s="1"/>
  <c r="S34" i="103"/>
  <c r="S33" i="103"/>
  <c r="T33" i="103" s="1"/>
  <c r="S31" i="103"/>
  <c r="T31" i="103" s="1"/>
  <c r="S30" i="103"/>
  <c r="T30" i="103" s="1"/>
  <c r="S29" i="103"/>
  <c r="T29" i="103" s="1"/>
  <c r="S28" i="103"/>
  <c r="T28" i="103" s="1"/>
  <c r="S27" i="103"/>
  <c r="T27" i="103" s="1"/>
  <c r="S26" i="103"/>
  <c r="T26" i="103" s="1"/>
  <c r="S25" i="103"/>
  <c r="T25" i="103" s="1"/>
  <c r="S23" i="103"/>
  <c r="T23" i="103" s="1"/>
  <c r="S22" i="103"/>
  <c r="T22" i="103" s="1"/>
  <c r="S21" i="103"/>
  <c r="T21" i="103" s="1"/>
  <c r="S19" i="103"/>
  <c r="S18" i="103"/>
  <c r="T18" i="103" s="1"/>
  <c r="T17" i="103"/>
  <c r="S16" i="103"/>
  <c r="T16" i="103" s="1"/>
  <c r="S15" i="103"/>
  <c r="T15" i="103" s="1"/>
  <c r="S14" i="103"/>
  <c r="S13" i="103"/>
  <c r="T13" i="103" s="1"/>
  <c r="T12" i="103"/>
  <c r="T11" i="103"/>
  <c r="S10" i="103"/>
  <c r="T10" i="103" s="1"/>
  <c r="T8" i="103"/>
  <c r="S219" i="103" l="1"/>
  <c r="T71" i="103"/>
  <c r="U71" i="103" s="1"/>
  <c r="T74" i="103"/>
  <c r="U74" i="103" s="1"/>
  <c r="T80" i="103"/>
  <c r="U80" i="103" s="1"/>
  <c r="T59" i="103"/>
  <c r="U59" i="103" s="1"/>
  <c r="T85" i="103"/>
  <c r="U85" i="103" s="1"/>
  <c r="T89" i="103"/>
  <c r="U89" i="103" s="1"/>
  <c r="T91" i="103"/>
  <c r="U91" i="103" s="1"/>
  <c r="T96" i="103"/>
  <c r="U96" i="103" s="1"/>
  <c r="T98" i="103"/>
  <c r="U98" i="103" s="1"/>
  <c r="T99" i="103"/>
  <c r="U99" i="103" s="1"/>
  <c r="T121" i="103"/>
  <c r="U121" i="103" s="1"/>
  <c r="T136" i="103"/>
  <c r="U136" i="103" s="1"/>
  <c r="T142" i="103"/>
  <c r="U142" i="103" s="1"/>
  <c r="T148" i="103"/>
  <c r="U148" i="103" s="1"/>
  <c r="T152" i="103"/>
  <c r="U152" i="103" s="1"/>
  <c r="T153" i="103"/>
  <c r="U153" i="103" s="1"/>
  <c r="T146" i="103"/>
  <c r="U146" i="103" s="1"/>
  <c r="T140" i="103"/>
  <c r="U140" i="103" s="1"/>
  <c r="T92" i="103"/>
  <c r="U92" i="103" s="1"/>
  <c r="T87" i="103"/>
  <c r="U87" i="103" s="1"/>
  <c r="T83" i="103"/>
  <c r="U83" i="103" s="1"/>
  <c r="T79" i="103"/>
  <c r="U79" i="103" s="1"/>
  <c r="T37" i="103"/>
  <c r="U37" i="103" s="1"/>
  <c r="T19" i="103"/>
  <c r="U19" i="103" s="1"/>
  <c r="T39" i="103"/>
  <c r="U39" i="103" s="1"/>
  <c r="U46" i="103"/>
  <c r="T73" i="103"/>
  <c r="U73" i="103" s="1"/>
  <c r="T76" i="103"/>
  <c r="U76" i="103" s="1"/>
  <c r="T150" i="103"/>
  <c r="U150" i="103" s="1"/>
  <c r="T144" i="103"/>
  <c r="U144" i="103" s="1"/>
  <c r="T138" i="103"/>
  <c r="U138" i="103" s="1"/>
  <c r="T101" i="103"/>
  <c r="U101" i="103" s="1"/>
  <c r="T100" i="103"/>
  <c r="U100" i="103" s="1"/>
  <c r="T84" i="103"/>
  <c r="U84" i="103" s="1"/>
  <c r="T81" i="103"/>
  <c r="U81" i="103" s="1"/>
  <c r="T72" i="103"/>
  <c r="U72" i="103" s="1"/>
  <c r="T213" i="103"/>
  <c r="U213" i="103" s="1"/>
  <c r="U151" i="103"/>
  <c r="U147" i="103"/>
  <c r="U141" i="103"/>
  <c r="U122" i="103"/>
  <c r="U97" i="103"/>
  <c r="U95" i="103"/>
  <c r="U93" i="103"/>
  <c r="U88" i="103"/>
  <c r="U82" i="103"/>
  <c r="U56" i="103"/>
  <c r="T149" i="103"/>
  <c r="U149" i="103" s="1"/>
  <c r="T145" i="103"/>
  <c r="U145" i="103" s="1"/>
  <c r="T143" i="103"/>
  <c r="U143" i="103" s="1"/>
  <c r="T139" i="103"/>
  <c r="U139" i="103" s="1"/>
  <c r="T137" i="103"/>
  <c r="U137" i="103" s="1"/>
  <c r="T94" i="103"/>
  <c r="U94" i="103" s="1"/>
  <c r="T90" i="103"/>
  <c r="U90" i="103" s="1"/>
  <c r="T86" i="103"/>
  <c r="U86" i="103" s="1"/>
  <c r="T77" i="103"/>
  <c r="U77" i="103" s="1"/>
  <c r="T75" i="103"/>
  <c r="U75" i="103" s="1"/>
  <c r="T42" i="103"/>
  <c r="U42" i="103" s="1"/>
  <c r="T40" i="103"/>
  <c r="U40" i="103" s="1"/>
  <c r="T38" i="103"/>
  <c r="U38" i="103" s="1"/>
  <c r="T34" i="103"/>
  <c r="U34" i="103" s="1"/>
  <c r="T14" i="103"/>
  <c r="U14" i="103" s="1"/>
  <c r="R69" i="105"/>
  <c r="N69" i="105"/>
  <c r="M69" i="105"/>
  <c r="L69" i="105"/>
  <c r="K69" i="105"/>
  <c r="J69" i="105"/>
  <c r="I69" i="105"/>
  <c r="H69" i="105"/>
  <c r="G69" i="105"/>
  <c r="F69" i="105"/>
  <c r="E69" i="105"/>
  <c r="P68" i="105"/>
  <c r="Q68" i="105" s="1"/>
  <c r="S68" i="105" s="1"/>
  <c r="Q67" i="105"/>
  <c r="S67" i="105" s="1"/>
  <c r="P66" i="105"/>
  <c r="Q66" i="105" s="1"/>
  <c r="S66" i="105" s="1"/>
  <c r="P65" i="105"/>
  <c r="Q65" i="105" s="1"/>
  <c r="S65" i="105" s="1"/>
  <c r="P64" i="105"/>
  <c r="Q64" i="105" s="1"/>
  <c r="S64" i="105" s="1"/>
  <c r="P63" i="105"/>
  <c r="Q63" i="105" s="1"/>
  <c r="S63" i="105" s="1"/>
  <c r="P62" i="105"/>
  <c r="O62" i="105"/>
  <c r="P61" i="105"/>
  <c r="Q61" i="105" s="1"/>
  <c r="S61" i="105" s="1"/>
  <c r="P60" i="105"/>
  <c r="Q60" i="105" s="1"/>
  <c r="S60" i="105" s="1"/>
  <c r="P59" i="105"/>
  <c r="Q59" i="105" s="1"/>
  <c r="S59" i="105" s="1"/>
  <c r="P58" i="105"/>
  <c r="Q58" i="105" s="1"/>
  <c r="S58" i="105" s="1"/>
  <c r="P57" i="105"/>
  <c r="Q57" i="105" s="1"/>
  <c r="S57" i="105" s="1"/>
  <c r="P56" i="105"/>
  <c r="Q56" i="105" s="1"/>
  <c r="S56" i="105" s="1"/>
  <c r="P55" i="105"/>
  <c r="Q55" i="105" s="1"/>
  <c r="S55" i="105" s="1"/>
  <c r="P54" i="105"/>
  <c r="Q54" i="105" s="1"/>
  <c r="S54" i="105" s="1"/>
  <c r="P53" i="105"/>
  <c r="Q53" i="105" s="1"/>
  <c r="S53" i="105" s="1"/>
  <c r="P52" i="105"/>
  <c r="Q52" i="105" s="1"/>
  <c r="S52" i="105" s="1"/>
  <c r="P51" i="105"/>
  <c r="Q51" i="105" s="1"/>
  <c r="S51" i="105" s="1"/>
  <c r="P50" i="105"/>
  <c r="Q50" i="105" s="1"/>
  <c r="S50" i="105" s="1"/>
  <c r="P49" i="105"/>
  <c r="Q49" i="105" s="1"/>
  <c r="S49" i="105" s="1"/>
  <c r="P48" i="105"/>
  <c r="Q48" i="105" s="1"/>
  <c r="S48" i="105" s="1"/>
  <c r="P47" i="105"/>
  <c r="Q47" i="105" s="1"/>
  <c r="S47" i="105" s="1"/>
  <c r="P46" i="105"/>
  <c r="Q46" i="105" s="1"/>
  <c r="S46" i="105" s="1"/>
  <c r="P45" i="105"/>
  <c r="Q45" i="105" s="1"/>
  <c r="S45" i="105" s="1"/>
  <c r="P44" i="105"/>
  <c r="Q44" i="105" s="1"/>
  <c r="S44" i="105" s="1"/>
  <c r="Q43" i="105"/>
  <c r="S43" i="105" s="1"/>
  <c r="P42" i="105"/>
  <c r="Q42" i="105" s="1"/>
  <c r="S42" i="105" s="1"/>
  <c r="P41" i="105"/>
  <c r="Q41" i="105" s="1"/>
  <c r="S41" i="105" s="1"/>
  <c r="P40" i="105"/>
  <c r="Q40" i="105" s="1"/>
  <c r="S40" i="105" s="1"/>
  <c r="P39" i="105"/>
  <c r="Q39" i="105" s="1"/>
  <c r="S39" i="105" s="1"/>
  <c r="P38" i="105"/>
  <c r="Q38" i="105" s="1"/>
  <c r="S38" i="105" s="1"/>
  <c r="P37" i="105"/>
  <c r="Q37" i="105" s="1"/>
  <c r="S37" i="105" s="1"/>
  <c r="P36" i="105"/>
  <c r="Q36" i="105" s="1"/>
  <c r="S36" i="105" s="1"/>
  <c r="P35" i="105"/>
  <c r="Q35" i="105" s="1"/>
  <c r="S35" i="105" s="1"/>
  <c r="P34" i="105"/>
  <c r="O34" i="105"/>
  <c r="P33" i="105"/>
  <c r="Q33" i="105" s="1"/>
  <c r="S33" i="105" s="1"/>
  <c r="P32" i="105"/>
  <c r="Q32" i="105" s="1"/>
  <c r="S32" i="105" s="1"/>
  <c r="P31" i="105"/>
  <c r="Q31" i="105" s="1"/>
  <c r="S31" i="105" s="1"/>
  <c r="P30" i="105"/>
  <c r="Q30" i="105" s="1"/>
  <c r="S30" i="105" s="1"/>
  <c r="P29" i="105"/>
  <c r="Q29" i="105" s="1"/>
  <c r="S29" i="105" s="1"/>
  <c r="P28" i="105"/>
  <c r="Q28" i="105" s="1"/>
  <c r="S28" i="105" s="1"/>
  <c r="Q27" i="105"/>
  <c r="S27" i="105" s="1"/>
  <c r="P26" i="105"/>
  <c r="Q26" i="105" s="1"/>
  <c r="S26" i="105" s="1"/>
  <c r="P25" i="105"/>
  <c r="Q25" i="105" s="1"/>
  <c r="S25" i="105" s="1"/>
  <c r="P24" i="105"/>
  <c r="Q24" i="105" s="1"/>
  <c r="S24" i="105" s="1"/>
  <c r="P23" i="105"/>
  <c r="Q23" i="105" s="1"/>
  <c r="S23" i="105" s="1"/>
  <c r="P22" i="105"/>
  <c r="Q22" i="105" s="1"/>
  <c r="S22" i="105" s="1"/>
  <c r="P21" i="105"/>
  <c r="Q21" i="105" s="1"/>
  <c r="S21" i="105" s="1"/>
  <c r="P20" i="105"/>
  <c r="Q20" i="105" s="1"/>
  <c r="S20" i="105" s="1"/>
  <c r="P19" i="105"/>
  <c r="Q19" i="105" s="1"/>
  <c r="S19" i="105" s="1"/>
  <c r="P18" i="105"/>
  <c r="Q18" i="105" s="1"/>
  <c r="S18" i="105" s="1"/>
  <c r="P17" i="105"/>
  <c r="Q17" i="105" s="1"/>
  <c r="S17" i="105" s="1"/>
  <c r="P16" i="105"/>
  <c r="Q16" i="105" s="1"/>
  <c r="S16" i="105" s="1"/>
  <c r="P15" i="105"/>
  <c r="Q15" i="105" s="1"/>
  <c r="S15" i="105" s="1"/>
  <c r="P14" i="105"/>
  <c r="Q13" i="105"/>
  <c r="S13" i="105" s="1"/>
  <c r="T219" i="103" l="1"/>
  <c r="Q62" i="105"/>
  <c r="S62" i="105" s="1"/>
  <c r="P69" i="105"/>
  <c r="Q34" i="105"/>
  <c r="S34" i="105" s="1"/>
  <c r="O69" i="105"/>
  <c r="Q14" i="105"/>
  <c r="S14" i="105" s="1"/>
  <c r="Q69" i="105" l="1"/>
  <c r="S69" i="105"/>
  <c r="Q114" i="104" l="1"/>
  <c r="S114" i="104" s="1"/>
  <c r="Q113" i="104"/>
  <c r="S113" i="104" s="1"/>
  <c r="Q112" i="104"/>
  <c r="S112" i="104" s="1"/>
  <c r="Q111" i="104"/>
  <c r="S111" i="104" s="1"/>
  <c r="Q110" i="104"/>
  <c r="S110" i="104" s="1"/>
  <c r="Q109" i="104"/>
  <c r="S109" i="104" s="1"/>
  <c r="Q108" i="104"/>
  <c r="S108" i="104" s="1"/>
  <c r="Q107" i="104"/>
  <c r="S107" i="104" s="1"/>
  <c r="Q105" i="104"/>
  <c r="S105" i="104" s="1"/>
  <c r="Q104" i="104"/>
  <c r="S104" i="104" s="1"/>
  <c r="R90" i="104"/>
  <c r="N90" i="104"/>
  <c r="M90" i="104"/>
  <c r="L90" i="104"/>
  <c r="K90" i="104"/>
  <c r="J90" i="104"/>
  <c r="I90" i="104"/>
  <c r="H90" i="104"/>
  <c r="E90" i="104"/>
  <c r="Q89" i="104"/>
  <c r="S89" i="104" s="1"/>
  <c r="Q88" i="104"/>
  <c r="S88" i="104" s="1"/>
  <c r="Q87" i="104"/>
  <c r="S87" i="104" s="1"/>
  <c r="Q86" i="104"/>
  <c r="S86" i="104" s="1"/>
  <c r="Q85" i="104"/>
  <c r="S85" i="104" s="1"/>
  <c r="Q84" i="104"/>
  <c r="S84" i="104" s="1"/>
  <c r="Q83" i="104"/>
  <c r="S83" i="104" s="1"/>
  <c r="Q82" i="104"/>
  <c r="S82" i="104" s="1"/>
  <c r="Q81" i="104"/>
  <c r="S81" i="104" s="1"/>
  <c r="Q80" i="104"/>
  <c r="S80" i="104" s="1"/>
  <c r="G79" i="104"/>
  <c r="Q79" i="104" s="1"/>
  <c r="S79" i="104" s="1"/>
  <c r="Q78" i="104"/>
  <c r="S78" i="104" s="1"/>
  <c r="Q77" i="104"/>
  <c r="S77" i="104" s="1"/>
  <c r="Q76" i="104"/>
  <c r="S76" i="104" s="1"/>
  <c r="Q75" i="104"/>
  <c r="S75" i="104" s="1"/>
  <c r="Q74" i="104"/>
  <c r="S74" i="104" s="1"/>
  <c r="O73" i="104"/>
  <c r="G73" i="104"/>
  <c r="Q72" i="104"/>
  <c r="S72" i="104" s="1"/>
  <c r="Q71" i="104"/>
  <c r="S71" i="104" s="1"/>
  <c r="Q70" i="104"/>
  <c r="S70" i="104" s="1"/>
  <c r="Q69" i="104"/>
  <c r="S69" i="104" s="1"/>
  <c r="Q68" i="104"/>
  <c r="S68" i="104" s="1"/>
  <c r="O67" i="104"/>
  <c r="G67" i="104"/>
  <c r="Q66" i="104"/>
  <c r="S66" i="104" s="1"/>
  <c r="Q65" i="104"/>
  <c r="S65" i="104" s="1"/>
  <c r="Q64" i="104"/>
  <c r="S64" i="104" s="1"/>
  <c r="Q63" i="104"/>
  <c r="S63" i="104" s="1"/>
  <c r="Q62" i="104"/>
  <c r="S62" i="104" s="1"/>
  <c r="Q61" i="104"/>
  <c r="S61" i="104" s="1"/>
  <c r="Q60" i="104"/>
  <c r="S60" i="104" s="1"/>
  <c r="Q59" i="104"/>
  <c r="S59" i="104" s="1"/>
  <c r="P58" i="104"/>
  <c r="Q58" i="104" s="1"/>
  <c r="S58" i="104" s="1"/>
  <c r="Q57" i="104"/>
  <c r="S57" i="104" s="1"/>
  <c r="Q56" i="104"/>
  <c r="S56" i="104" s="1"/>
  <c r="Q55" i="104"/>
  <c r="S55" i="104" s="1"/>
  <c r="Q54" i="104"/>
  <c r="S54" i="104" s="1"/>
  <c r="Q53" i="104"/>
  <c r="S53" i="104" s="1"/>
  <c r="G52" i="104"/>
  <c r="F52" i="104"/>
  <c r="O51" i="104"/>
  <c r="G51" i="104"/>
  <c r="Q50" i="104"/>
  <c r="S50" i="104" s="1"/>
  <c r="Q49" i="104"/>
  <c r="S49" i="104" s="1"/>
  <c r="Q48" i="104"/>
  <c r="S48" i="104" s="1"/>
  <c r="O47" i="104"/>
  <c r="G47" i="104"/>
  <c r="Q46" i="104"/>
  <c r="S46" i="104" s="1"/>
  <c r="Q45" i="104"/>
  <c r="S45" i="104" s="1"/>
  <c r="Q44" i="104"/>
  <c r="S44" i="104" s="1"/>
  <c r="Q43" i="104"/>
  <c r="S43" i="104" s="1"/>
  <c r="Q42" i="104"/>
  <c r="S42" i="104" s="1"/>
  <c r="Q41" i="104"/>
  <c r="S41" i="104" s="1"/>
  <c r="Q40" i="104"/>
  <c r="S40" i="104" s="1"/>
  <c r="Q39" i="104"/>
  <c r="S39" i="104" s="1"/>
  <c r="Q38" i="104"/>
  <c r="S38" i="104" s="1"/>
  <c r="Q37" i="104"/>
  <c r="S37" i="104" s="1"/>
  <c r="P36" i="104"/>
  <c r="P90" i="104" s="1"/>
  <c r="Q35" i="104"/>
  <c r="S35" i="104" s="1"/>
  <c r="Q34" i="104"/>
  <c r="S34" i="104" s="1"/>
  <c r="Q33" i="104"/>
  <c r="S33" i="104" s="1"/>
  <c r="Q32" i="104"/>
  <c r="S32" i="104" s="1"/>
  <c r="Q31" i="104"/>
  <c r="S31" i="104" s="1"/>
  <c r="Q30" i="104"/>
  <c r="S30" i="104" s="1"/>
  <c r="Q29" i="104"/>
  <c r="S29" i="104" s="1"/>
  <c r="Q28" i="104"/>
  <c r="S28" i="104" s="1"/>
  <c r="Q27" i="104"/>
  <c r="S27" i="104" s="1"/>
  <c r="Q26" i="104"/>
  <c r="S26" i="104" s="1"/>
  <c r="Q25" i="104"/>
  <c r="S25" i="104" s="1"/>
  <c r="Q24" i="104"/>
  <c r="S24" i="104" s="1"/>
  <c r="Q23" i="104"/>
  <c r="S23" i="104" s="1"/>
  <c r="Q22" i="104"/>
  <c r="S22" i="104" s="1"/>
  <c r="Q21" i="104"/>
  <c r="S21" i="104" s="1"/>
  <c r="Q20" i="104"/>
  <c r="S20" i="104" s="1"/>
  <c r="F19" i="104"/>
  <c r="Q19" i="104" s="1"/>
  <c r="S19" i="104" s="1"/>
  <c r="F18" i="104"/>
  <c r="Q17" i="104"/>
  <c r="S17" i="104" s="1"/>
  <c r="Q16" i="104"/>
  <c r="S16" i="104" s="1"/>
  <c r="Q15" i="104"/>
  <c r="S15" i="104" s="1"/>
  <c r="Q14" i="104"/>
  <c r="O90" i="104" l="1"/>
  <c r="Q73" i="104"/>
  <c r="S73" i="104" s="1"/>
  <c r="F90" i="104"/>
  <c r="G90" i="104"/>
  <c r="Q51" i="104"/>
  <c r="S51" i="104" s="1"/>
  <c r="Q52" i="104"/>
  <c r="S52" i="104" s="1"/>
  <c r="Q67" i="104"/>
  <c r="S67" i="104" s="1"/>
  <c r="S14" i="104"/>
  <c r="Q18" i="104"/>
  <c r="S18" i="104" s="1"/>
  <c r="Q36" i="104"/>
  <c r="S36" i="104" s="1"/>
  <c r="Q47" i="104"/>
  <c r="S47" i="104" s="1"/>
  <c r="S90" i="104" l="1"/>
  <c r="Q90" i="104"/>
  <c r="U23" i="103" l="1"/>
  <c r="U11" i="103"/>
  <c r="U31" i="103"/>
  <c r="U32" i="103"/>
  <c r="U30" i="103"/>
  <c r="U17" i="103"/>
  <c r="U27" i="103"/>
  <c r="U26" i="103"/>
  <c r="U28" i="103"/>
  <c r="U36" i="103"/>
  <c r="U21" i="103"/>
  <c r="U29" i="103"/>
  <c r="U7" i="10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RRHH</author>
  </authors>
  <commentList>
    <comment ref="K3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paso a Jornalero- ver los montos </t>
        </r>
      </text>
    </comment>
    <comment ref="G4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O4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 o+ horas extras 350.000</t>
        </r>
      </text>
    </comment>
    <comment ref="G5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O5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350.000</t>
        </r>
      </text>
    </comment>
    <comment ref="F5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G5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G6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260.000</t>
        </r>
      </text>
    </comment>
    <comment ref="O67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250,000</t>
        </r>
      </text>
    </comment>
    <comment ref="N7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RRHH:
paso a nombrado- cobrara 2 montos </t>
        </r>
      </text>
    </comment>
    <comment ref="G73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300.000</t>
        </r>
      </text>
    </comment>
    <comment ref="O73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</t>
        </r>
      </text>
    </comment>
    <comment ref="G79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400.000</t>
        </r>
      </text>
    </comment>
    <comment ref="C112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PROCESADO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RRHH</author>
  </authors>
  <commentList>
    <comment ref="O3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250.000</t>
        </r>
      </text>
    </comment>
    <comment ref="O6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</t>
        </r>
      </text>
    </comment>
  </commentList>
</comments>
</file>

<file path=xl/sharedStrings.xml><?xml version="1.0" encoding="utf-8"?>
<sst xmlns="http://schemas.openxmlformats.org/spreadsheetml/2006/main" count="810" uniqueCount="459">
  <si>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</si>
  <si>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</si>
  <si>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</si>
  <si>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</si>
  <si>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</si>
  <si>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</si>
  <si>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</si>
  <si>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</si>
  <si>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</si>
  <si>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</si>
  <si>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</si>
  <si>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</si>
  <si>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LÍNEA</t>
  </si>
  <si>
    <t>C.I.C. N°</t>
  </si>
  <si>
    <t>NOMBRES Y APELLIDOS</t>
  </si>
  <si>
    <t>ORDEN N°</t>
  </si>
  <si>
    <t>CONCEPTO</t>
  </si>
  <si>
    <t>DENOMINACIÓN</t>
  </si>
  <si>
    <t>Sueldos</t>
  </si>
  <si>
    <t>Gasto de Representación</t>
  </si>
  <si>
    <t>Viáticos</t>
  </si>
  <si>
    <t>Bonif. por Responsabilidad en el Cargo</t>
  </si>
  <si>
    <t>MONTO TOTAL</t>
  </si>
  <si>
    <t xml:space="preserve">MONTO A DICIEMBRE </t>
  </si>
  <si>
    <t xml:space="preserve">Jornales </t>
  </si>
  <si>
    <t>Honorarios Profesionales</t>
  </si>
  <si>
    <t>Teodosio Romilio, Gómez Ibañez</t>
  </si>
  <si>
    <t>Fanny Raquel Escobar</t>
  </si>
  <si>
    <t>Juan Simon Paniagua Dominguez</t>
  </si>
  <si>
    <t>Dina Susana Meza Gómez</t>
  </si>
  <si>
    <t xml:space="preserve">María Fátima Vallejos </t>
  </si>
  <si>
    <t>Herminio Inocencio Rodas</t>
  </si>
  <si>
    <t>Blanca Estela Rodriguez</t>
  </si>
  <si>
    <t>José  Eugenio Morinigo Coronel</t>
  </si>
  <si>
    <t>José Luis Centurión</t>
  </si>
  <si>
    <t>Ingrid Paola Rodríguez Noguera</t>
  </si>
  <si>
    <t>Rubén Caribaux</t>
  </si>
  <si>
    <t>Justo Ramirez</t>
  </si>
  <si>
    <t>Norma Centurión</t>
  </si>
  <si>
    <t>Liz Mariela Bareiro</t>
  </si>
  <si>
    <t>Mirtha Felicia Medina</t>
  </si>
  <si>
    <t xml:space="preserve">Ricardo Rubén Arrua Amarilla </t>
  </si>
  <si>
    <t>María del Rosario, Solis</t>
  </si>
  <si>
    <t>Tito Adalberto Gómez de la Fuente Gimenez</t>
  </si>
  <si>
    <t>MARIA ANGELICA BRITEZ AMARILLA</t>
  </si>
  <si>
    <t xml:space="preserve">ESTEBAN RAMON INSFRAN </t>
  </si>
  <si>
    <t>PABLO MEDINA GARCIA</t>
  </si>
  <si>
    <t>FRANCISCO DANIEL ARRUA</t>
  </si>
  <si>
    <t>ARTURO JAVIER CASTILLO GARCIA</t>
  </si>
  <si>
    <t>LUZ  NATALIA BENITEZ AGUAYO</t>
  </si>
  <si>
    <t>LOURDES ISABEL BARRIOS PEREIRA</t>
  </si>
  <si>
    <t>RUBEN FRANCISCO BAREIRO ESPINOLA</t>
  </si>
  <si>
    <t>SONIA ELIZABETH MORALES GOMEZ</t>
  </si>
  <si>
    <t>ANA CAROLINA TORRES ROLON</t>
  </si>
  <si>
    <t>GISSELA FABIANA GALEANO SANABRIA</t>
  </si>
  <si>
    <t>JOSE ALEXANDRA GOMEZ LEZCANO</t>
  </si>
  <si>
    <t>KENIA ANDREA ARGÜELLO</t>
  </si>
  <si>
    <t>LETICIA LORENA GIMENEZ TORRES</t>
  </si>
  <si>
    <t>LIZ  MARIA FRETES SILVA</t>
  </si>
  <si>
    <t>MARCOS ANTONIO NOGUERA CENTURION</t>
  </si>
  <si>
    <t>MONICA MERCEDES RODRIGUEZ IBARRA</t>
  </si>
  <si>
    <t>NATALIA CAROLINA ARRUA</t>
  </si>
  <si>
    <t>OSCAR ARIEL RAMIREZ GARCIA</t>
  </si>
  <si>
    <t xml:space="preserve">VANESSA ELIZABETH SOTELO  BENÍTEZ </t>
  </si>
  <si>
    <t>ALCIDES ALEXANDER FLEITAS BOGARIN</t>
  </si>
  <si>
    <t>ROSA GRACIELA RUIZ DIAZ ARRUA</t>
  </si>
  <si>
    <t>ALFREDO SAMANIEGO ALMADA</t>
  </si>
  <si>
    <t>CLARA VICTORINA ARECO PICO</t>
  </si>
  <si>
    <t>DIANA ACOSTA BENITEZ</t>
  </si>
  <si>
    <t>GISSELLE JANINA AVALOS GALEANO</t>
  </si>
  <si>
    <t>LILIA, CENTURION VDA, DE NOGUERA</t>
  </si>
  <si>
    <t>MARIA A. INES SAMANIEGO ALMADA</t>
  </si>
  <si>
    <t>MARIA CRISTINA TORRES G.</t>
  </si>
  <si>
    <t>NATALIA MARILIN VERGARA RUIZ DIAZ</t>
  </si>
  <si>
    <t xml:space="preserve">NOELIA ESTHER SIMNAVODA MENDEZ </t>
  </si>
  <si>
    <t>RAFAEL CORONEL ARIAS</t>
  </si>
  <si>
    <t>GUSTAVO BERNARDINO KRAUSE GONZALEZ</t>
  </si>
  <si>
    <t>ANA ROSALBA MENDOZA ORTIZ</t>
  </si>
  <si>
    <t>DANIEL GIMENEZ SANCHEZ</t>
  </si>
  <si>
    <t>EMILIO JAVIER GAMARRA RUIZ DIAZ</t>
  </si>
  <si>
    <t>ERICK ISAIAS BENÍTEZ MAYER</t>
  </si>
  <si>
    <t>FULVIO  EDGARDO THOMPSON ROTELA</t>
  </si>
  <si>
    <t>GUIDO BORBA</t>
  </si>
  <si>
    <t xml:space="preserve">HUGO ALCIDES CÁCERES </t>
  </si>
  <si>
    <t>JESSICA ADRIANA CENTURIÓN LOPEZ</t>
  </si>
  <si>
    <t>LIDIA MARIANA CABALLERO GIMENEZ</t>
  </si>
  <si>
    <t>MARIA ELENA VILLAGRA DE BAREIRO</t>
  </si>
  <si>
    <t>MARIELA GARCIA</t>
  </si>
  <si>
    <t>ROBERTO CUENCA DUARTE</t>
  </si>
  <si>
    <t>WALTER RODRIGO LOCIO GOMEZ</t>
  </si>
  <si>
    <t>YAMIL OSMAR ALVARENGA</t>
  </si>
  <si>
    <t>ADOLFO ZAYAS RODAS</t>
  </si>
  <si>
    <t>NELSON VERÓN</t>
  </si>
  <si>
    <t>HAYDEE CELESTE VILLALBA KRAYACICH</t>
  </si>
  <si>
    <t>RICHARD JOAQUIN CAÑETE VALLEJOS</t>
  </si>
  <si>
    <t>MARIO ESTEBAN GODOY RODRIGUEZ</t>
  </si>
  <si>
    <t>EPIFANIO PEREIRA</t>
  </si>
  <si>
    <t>BENJAMIN AGUILAR GARCIA</t>
  </si>
  <si>
    <t>PABLO CESAR TORRES ALVARENGA</t>
  </si>
  <si>
    <t>CARLOS ROBERTO OLMEDO LEZCANO</t>
  </si>
  <si>
    <t>CLAUDIA ROSALIA GOMEZ SANCHEZ</t>
  </si>
  <si>
    <t>CYNTHIA ALEXIS GIMENEZ VALLEJOS</t>
  </si>
  <si>
    <t>JUAN PANIAGUA</t>
  </si>
  <si>
    <t>MIGUEL MARECOS</t>
  </si>
  <si>
    <t xml:space="preserve">VIDAL PAREDES FLORES </t>
  </si>
  <si>
    <t>NATALIO OSCAR GOMEZ IBAÑEZ</t>
  </si>
  <si>
    <t>MAURICIO DANIEL NUÑEZ GONZALEZ</t>
  </si>
  <si>
    <t>LUIS ALBERTO SEGOVIA PEREZ</t>
  </si>
  <si>
    <t>NAYELI AGUILAR RUIZ</t>
  </si>
  <si>
    <t>ADOLFO NUÑEZ REINOSO</t>
  </si>
  <si>
    <t>JOSE ARIEL TORRES FERNANDEZ</t>
  </si>
  <si>
    <t>FRANCISCO RIVEROS</t>
  </si>
  <si>
    <t>LUZ MARILDA MARTINEZ OVELAR</t>
  </si>
  <si>
    <t>MARIA EMILIA VILLALBA GIMENEZ</t>
  </si>
  <si>
    <t>JUAN CLAUDIO PEREIRA</t>
  </si>
  <si>
    <t>DAMIANA CÁCERES JALUF</t>
  </si>
  <si>
    <t xml:space="preserve">FATIMA ISABEL VERGARA PORTILLO </t>
  </si>
  <si>
    <t>NADIA MARIA JAZMIN ACOSTA ESPINOLA</t>
  </si>
  <si>
    <t>ROMY ELIANA ALRCON DE VEGA</t>
  </si>
  <si>
    <t xml:space="preserve">LUCERO MARIA LUJAN CENTURION BENITEZ </t>
  </si>
  <si>
    <t>MICHEL JAVIER SOSA PEREIRA</t>
  </si>
  <si>
    <t>JUAN CARLOS GOMEZ NUÑEZ</t>
  </si>
  <si>
    <t xml:space="preserve">                                                              </t>
  </si>
  <si>
    <t xml:space="preserve"> PLANILLA DE PAGO AGUINALDO A CONTRATADOS AÑO 2016</t>
  </si>
  <si>
    <t>Tipo Presupuesto</t>
  </si>
  <si>
    <t>1 Actividades Centrales</t>
  </si>
  <si>
    <t>Programa</t>
  </si>
  <si>
    <t>2 Ejecutivo Municipal</t>
  </si>
  <si>
    <t>Unidad Responsable</t>
  </si>
  <si>
    <t>Intendencia Municipal</t>
  </si>
  <si>
    <t>Nº</t>
  </si>
  <si>
    <t>C.I.Nº</t>
  </si>
  <si>
    <t>Nombres y Apellidos</t>
  </si>
  <si>
    <t>Cargo</t>
  </si>
  <si>
    <t>SEPTIEMBRE</t>
  </si>
  <si>
    <t>TOTAL</t>
  </si>
  <si>
    <t>ANTICIPO AGUINALDO</t>
  </si>
  <si>
    <t>MONTO A COBRAR</t>
  </si>
  <si>
    <t>Firma</t>
  </si>
  <si>
    <t xml:space="preserve">Inspectora de Tablada - Ype Ka`e. </t>
  </si>
  <si>
    <t>Inspector de Tablada - TAKURUTY</t>
  </si>
  <si>
    <t>Inspector de Tablada - TAKURUTY II</t>
  </si>
  <si>
    <t>Auxiliar en Informática</t>
  </si>
  <si>
    <t xml:space="preserve">Profesor de Danza </t>
  </si>
  <si>
    <t xml:space="preserve">Profesora de Danza </t>
  </si>
  <si>
    <t>Centro Cultural - Informatica</t>
  </si>
  <si>
    <t xml:space="preserve">Plomero </t>
  </si>
  <si>
    <t xml:space="preserve">Encargada de Informática </t>
  </si>
  <si>
    <t>Asistente de Liquidación</t>
  </si>
  <si>
    <t>AUX. SECRETARIA PRIVADA</t>
  </si>
  <si>
    <t>Mesa de Entrada</t>
  </si>
  <si>
    <t xml:space="preserve">Auxiliar de Cultura </t>
  </si>
  <si>
    <t>Serv. Emergencia Local</t>
  </si>
  <si>
    <t>Auxiliar del Dpto. de Tránsito</t>
  </si>
  <si>
    <t>Comision Vecinal</t>
  </si>
  <si>
    <t xml:space="preserve">Auxiliar de Informática </t>
  </si>
  <si>
    <t xml:space="preserve">Auxiliar de Tesorería </t>
  </si>
  <si>
    <t>Secretaria Privada-  Ordenanza</t>
  </si>
  <si>
    <t>Encargado del Polideportivo Municipal</t>
  </si>
  <si>
    <t>CODENI</t>
  </si>
  <si>
    <t xml:space="preserve">Asistente de R.R.H.H. </t>
  </si>
  <si>
    <t>Auxiliar del Consejo Local de Salud</t>
  </si>
  <si>
    <t xml:space="preserve">Perceptor de la Terminal </t>
  </si>
  <si>
    <t>Auxiliar de R.R.H.H</t>
  </si>
  <si>
    <t>Consejo Local de Salud</t>
  </si>
  <si>
    <t xml:space="preserve">Encargado del Cementerio </t>
  </si>
  <si>
    <t>Agente de Tránsito</t>
  </si>
  <si>
    <t xml:space="preserve">Tractorista </t>
  </si>
  <si>
    <t xml:space="preserve">Auxiliar de Recaudaciones </t>
  </si>
  <si>
    <t xml:space="preserve">Auxiliar de Obras </t>
  </si>
  <si>
    <t xml:space="preserve">Oficial de Albañilería </t>
  </si>
  <si>
    <t xml:space="preserve">Encargado de Presupuesto </t>
  </si>
  <si>
    <t xml:space="preserve">Auxiliar de Catastro </t>
  </si>
  <si>
    <t>Medio Ambiente</t>
  </si>
  <si>
    <t>Prensa</t>
  </si>
  <si>
    <t xml:space="preserve">Seguridad </t>
  </si>
  <si>
    <t>Seguridad Local</t>
  </si>
  <si>
    <t>Emergecia Local</t>
  </si>
  <si>
    <t xml:space="preserve">Encargado del Vivero Municipal </t>
  </si>
  <si>
    <t xml:space="preserve">Profesor de Música </t>
  </si>
  <si>
    <t xml:space="preserve">Asistente de Secretaria General </t>
  </si>
  <si>
    <t xml:space="preserve">Asistente de Administración y Finanzas </t>
  </si>
  <si>
    <t xml:space="preserve">Operador del Tractor Agrícola </t>
  </si>
  <si>
    <t>ASEO URBANO</t>
  </si>
  <si>
    <t>INFORMATICA</t>
  </si>
  <si>
    <t>RRHH</t>
  </si>
  <si>
    <t>Encargado de Salubridad e Higiene</t>
  </si>
  <si>
    <t xml:space="preserve">Operador de la Motoniveladora </t>
  </si>
  <si>
    <t>Secretaria Privada</t>
  </si>
  <si>
    <t>Recepcion</t>
  </si>
  <si>
    <t xml:space="preserve">Auxiliar de Tránsito </t>
  </si>
  <si>
    <t xml:space="preserve">Encargada de Ayuda Social </t>
  </si>
  <si>
    <t xml:space="preserve">Auxiliar de Asesoría Jurídica </t>
  </si>
  <si>
    <t>Aux. de Catastro</t>
  </si>
  <si>
    <t xml:space="preserve">  </t>
  </si>
  <si>
    <t>TOTALES</t>
  </si>
  <si>
    <t>SON GUARANIES:  SETENTA Y CUATRO MILLONES SEISCIENTOS VEINTICUATRO MIL VEINTIOCHO .----------------------------------------</t>
  </si>
  <si>
    <t>Villeta, 15 de Diciembre de 2016</t>
  </si>
  <si>
    <t>Lic. Herminio Rodas</t>
  </si>
  <si>
    <t xml:space="preserve">    Lic. Dario Javier Fernández</t>
  </si>
  <si>
    <t>Teodosio Gómez Ibañez</t>
  </si>
  <si>
    <t>Jefe de Recursos Humanos</t>
  </si>
  <si>
    <t>Dir. Administración y Finanzas</t>
  </si>
  <si>
    <t xml:space="preserve">  Intendente Municipal</t>
  </si>
  <si>
    <t>YA COBRARON</t>
  </si>
  <si>
    <t>NINFA DEL CARMEN ORTIZ COLMAN</t>
  </si>
  <si>
    <t>CLAUDIA VIVIANA GIMENEZ NUÑEZ</t>
  </si>
  <si>
    <t>Contabilidad</t>
  </si>
  <si>
    <t>NO COBRARON AGUINALDO 2016</t>
  </si>
  <si>
    <t>OSMAR GONZALEZ</t>
  </si>
  <si>
    <t>Auxiliar de Obras</t>
  </si>
  <si>
    <t>PABLO JOSE CABRERA AYALA</t>
  </si>
  <si>
    <t>MARGARITA GIMENEZ</t>
  </si>
  <si>
    <t xml:space="preserve">Auxiliar de CODENI </t>
  </si>
  <si>
    <t>ALICIA DOLFINA GILL MEDINA</t>
  </si>
  <si>
    <t>Aux. de Asesoria Juridica</t>
  </si>
  <si>
    <t>NOELIA RAMONA TORRES GOMEZ</t>
  </si>
  <si>
    <t>Consejo Local de Salud - Guazu Cora</t>
  </si>
  <si>
    <t>PAMELA CAROLINA ESTIGARRIBIA DIAZ</t>
  </si>
  <si>
    <t xml:space="preserve"> ARTÍCULO 7 DE LA LEY 5189/2014</t>
  </si>
  <si>
    <t>PLANILLA GENERAL DE PAGOS  DE LA MUNICIPALIDAD DE VILLETA</t>
  </si>
  <si>
    <t xml:space="preserve">                                            PLANILLA DE PAGO DE SALARIO AL PERSONAL JORNALERO AÑO 2015</t>
  </si>
  <si>
    <t xml:space="preserve"> PLANILLA DE PAGO DE AGUINALDO A  JORNALEROS  AÑO 2016</t>
  </si>
  <si>
    <t>C.I. P. Nº</t>
  </si>
  <si>
    <t xml:space="preserve">Nombres y Apellidos </t>
  </si>
  <si>
    <t>Trabajo Realizado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</si>
  <si>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</si>
  <si>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</si>
  <si>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</si>
  <si>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</si>
  <si>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</si>
  <si>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</si>
  <si>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</si>
  <si>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</si>
  <si>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</si>
  <si>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</si>
  <si>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</si>
  <si>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</si>
  <si>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ABDIAS ARQUIADES LOPEZ</t>
  </si>
  <si>
    <t xml:space="preserve">Auxiliar Albañil </t>
  </si>
  <si>
    <t>ALEXIS RAMON GARCIA PINO</t>
  </si>
  <si>
    <t>Servicios Generales</t>
  </si>
  <si>
    <t>ANGEL FERNANDEZ</t>
  </si>
  <si>
    <t>ANGEL GONZÁLEZ</t>
  </si>
  <si>
    <t>ANIBAL GARCÍA</t>
  </si>
  <si>
    <t>Soldador - Medio Ambiente</t>
  </si>
  <si>
    <t>ANTONIO RUBEN VALLEJOS</t>
  </si>
  <si>
    <t>Mantenimiento - Vivero</t>
  </si>
  <si>
    <t>APOLINAR JARA</t>
  </si>
  <si>
    <t>Recolector de Residuos Sólidos</t>
  </si>
  <si>
    <t>BEATRIZ INSFRAN</t>
  </si>
  <si>
    <t>Limpiadora Local</t>
  </si>
  <si>
    <t>BRIGIDA CONCEPCION MORALES DE ALCARAZ</t>
  </si>
  <si>
    <t>CARLOS ALBERTO NOGUERA INSFRAN</t>
  </si>
  <si>
    <t>CAROLINA DE LAS NIEVE MEDINA MENDOZA</t>
  </si>
  <si>
    <t>CATALINA CHAMORRO</t>
  </si>
  <si>
    <t xml:space="preserve">CIRIACO FUNES </t>
  </si>
  <si>
    <t>CYNTHIAN MABEL BENITEZ ACHAR</t>
  </si>
  <si>
    <t>DIEGO ARMANDO GONZALEZ VEGA</t>
  </si>
  <si>
    <t>Ordenanza Municipal</t>
  </si>
  <si>
    <t>DIONISIO FERNANDEZ</t>
  </si>
  <si>
    <t>EDELIO RAMÓN DELGADO PRIETO</t>
  </si>
  <si>
    <t>Fumigador</t>
  </si>
  <si>
    <t>EMILIO PEREZ</t>
  </si>
  <si>
    <t>ERMA AMELIA RUIZ DÍAZ PINOS</t>
  </si>
  <si>
    <t>EUGENIO CABALLERO MANCUELLO</t>
  </si>
  <si>
    <t>EULALIO VALDEZ</t>
  </si>
  <si>
    <t>GERARDO SALINAS</t>
  </si>
  <si>
    <t>GUILLERMO CARDOZO DELGADO</t>
  </si>
  <si>
    <t>HUGO RAMÓN LEZCANO PINO</t>
  </si>
  <si>
    <t>ISIDORA ESCOBAR</t>
  </si>
  <si>
    <t>ISIDRO EFRAIN GÓMEZ</t>
  </si>
  <si>
    <t>Auxiliar Electricista</t>
  </si>
  <si>
    <t>ISMAEL ANTONIO JAZMIN AYALA</t>
  </si>
  <si>
    <t>JORGELINA FERNÁNDEZ</t>
  </si>
  <si>
    <t>Limpiadora de la Plaza</t>
  </si>
  <si>
    <t>JOSE MARIA ROMERO CORBALAN</t>
  </si>
  <si>
    <t>JUAN CARLOS GALEANO LUGO</t>
  </si>
  <si>
    <t>Informatica</t>
  </si>
  <si>
    <t>LOURDES ELIZABETH RODRIGUEZ MEDINA</t>
  </si>
  <si>
    <t xml:space="preserve">Aseo Urbano </t>
  </si>
  <si>
    <t>LUCIA CUQUEJO OLMEDO</t>
  </si>
  <si>
    <t>LUIS MARTINEZ</t>
  </si>
  <si>
    <t>MARCOS MIÑO MEDINA</t>
  </si>
  <si>
    <t>Seguridad de Encargado de Escuela Avay</t>
  </si>
  <si>
    <t>MARCELINO VILLALBA ROMERO</t>
  </si>
  <si>
    <t>Seguridad de Encargado de Esbetan Medina</t>
  </si>
  <si>
    <t xml:space="preserve">MARGARITA PINEDA DE GAVILAN </t>
  </si>
  <si>
    <t>Limpiadora</t>
  </si>
  <si>
    <t>MARIA DOLLY GÓMEZ DE TORRES</t>
  </si>
  <si>
    <t>Limpiadora - Medio Ambiente</t>
  </si>
  <si>
    <t>MARIA ELENA MARECO</t>
  </si>
  <si>
    <t>MARIELA AQUINO</t>
  </si>
  <si>
    <t>MARY ESTELA VEGA CORONEL</t>
  </si>
  <si>
    <t>Limpiadora de Arte y Cultura</t>
  </si>
  <si>
    <t>OBDILON LOPEZ</t>
  </si>
  <si>
    <t>PEDRO CELESTINO RAMIREZ</t>
  </si>
  <si>
    <t>RAMON DEJESUS ORTIZ</t>
  </si>
  <si>
    <t>Seguridad del Local</t>
  </si>
  <si>
    <t>RENE OSVALDO ORTIZ</t>
  </si>
  <si>
    <t>ROSA ANALIA BOGADO FLEITAS</t>
  </si>
  <si>
    <t>Higiene y Salubridad</t>
  </si>
  <si>
    <t xml:space="preserve">SARA RUIZ DIAZ </t>
  </si>
  <si>
    <t>SEBASTIAN CENTURION</t>
  </si>
  <si>
    <t>SEGUNDO ROMERO</t>
  </si>
  <si>
    <t>Albañil</t>
  </si>
  <si>
    <t>1,.132.923</t>
  </si>
  <si>
    <t>SILVIO BENITEZ</t>
  </si>
  <si>
    <t>SUSANA CAROLINA GOMEZ O.</t>
  </si>
  <si>
    <t>Agente de Transito</t>
  </si>
  <si>
    <t>TOMAS RAMON VELAZQUEZ VILLAR</t>
  </si>
  <si>
    <t>VIRGINIO FLORES ROMERO</t>
  </si>
  <si>
    <t>VICENTE ANIBAL VERA SOSA</t>
  </si>
  <si>
    <t>NESTOR BAEZ</t>
  </si>
  <si>
    <t>Cementerio - Encargado de Limpieza</t>
  </si>
  <si>
    <t>CARLOS REINOSO</t>
  </si>
  <si>
    <t>Local- Auxiliar- Dir. Adm y Fin.</t>
  </si>
  <si>
    <t>ROGELIO MARTINEZ</t>
  </si>
  <si>
    <t xml:space="preserve">TOTAL </t>
  </si>
  <si>
    <r>
      <t xml:space="preserve">SON GUARANIES:SESENTA MILLONES CIENTO CUARENTA Y DOS MIL NOVECIENTOS DIECISIETE </t>
    </r>
    <r>
      <rPr>
        <sz val="10"/>
        <rFont val="Arial"/>
        <family val="2"/>
      </rPr>
      <t>.---------------------------------------</t>
    </r>
  </si>
  <si>
    <t xml:space="preserve"> Villeta, 15 de Diciembre de 2016</t>
  </si>
  <si>
    <t xml:space="preserve">      Lic. Dario Javier Fernández</t>
  </si>
  <si>
    <t>Dietas</t>
  </si>
  <si>
    <t>LUCIANO ROJAS OVIEDO</t>
  </si>
  <si>
    <t>TOTALE EN GS.</t>
  </si>
  <si>
    <t>Emilio Javier Gamarra Ruiz Diaz</t>
  </si>
  <si>
    <t>Irma Gomez de Yegros</t>
  </si>
  <si>
    <t>Paulo Adilsson, Arrúa Delgado</t>
  </si>
  <si>
    <t>Liliana Mabel Martinez Torres</t>
  </si>
  <si>
    <t>Maida Raquel Gonzalez De Vega</t>
  </si>
  <si>
    <t>Cayetano Insfrán</t>
  </si>
  <si>
    <t>Cynthia María Fernández</t>
  </si>
  <si>
    <t>Elias José Gaona Ramírez</t>
  </si>
  <si>
    <t>Ana Beatriz Martínez Torres</t>
  </si>
  <si>
    <t>Laura Soledad, Pavón</t>
  </si>
  <si>
    <t>Hector Anibal Rotela</t>
  </si>
  <si>
    <t>María Liliana Robadín Pino</t>
  </si>
  <si>
    <t>Mirna Elizabeth Gauto</t>
  </si>
  <si>
    <t>MIGUEL CAMBRA</t>
  </si>
  <si>
    <t>-</t>
  </si>
  <si>
    <t>EFIGENIA NOEMI ARECO AMARILLA</t>
  </si>
  <si>
    <t>LETICIA MABEL FERNANDEZ ROMERO</t>
  </si>
  <si>
    <t>RICHAR MANUEL VARGAS OCAMPOS</t>
  </si>
  <si>
    <t>MIGUEL ANGEL MARECOS</t>
  </si>
  <si>
    <t>HECTOR MARCIAL VILLALBA QUINTANA</t>
  </si>
  <si>
    <t>GABRIEL DAVID OLMEDO CANO</t>
  </si>
  <si>
    <t>ANIBAL ZACARIA BAREIRO ESPINOLA</t>
  </si>
  <si>
    <t>ANTONIO RUBEN VALLEJOS TORRES</t>
  </si>
  <si>
    <t>EULALIO BIENVENIDO VALDEZ</t>
  </si>
  <si>
    <t>José Ariel Torres Fernández</t>
  </si>
  <si>
    <t>Cynthia Alexis Gimenez Vallejos</t>
  </si>
  <si>
    <t>JANETH CRISTINA OVIEDO SCHMIDT</t>
  </si>
  <si>
    <t>ROSA CRISTINA GIMENEZ CABALLERO</t>
  </si>
  <si>
    <t>JUNIOR DAVID CORREA ARRUA</t>
  </si>
  <si>
    <t>IGNACIA ZARAGOZA SILVA</t>
  </si>
  <si>
    <t>MARIA ANTONIA RUIZ DIAZ ARRUA</t>
  </si>
  <si>
    <t>MARIA BEATRIZ GUILLEN ARIAS</t>
  </si>
  <si>
    <t>ROGELIO GARCIA</t>
  </si>
  <si>
    <t>MARIA IRENE GAMARRA VELAZQUEZ</t>
  </si>
  <si>
    <t>ADAN EDUARDO FABIAN NOGUERA</t>
  </si>
  <si>
    <t>ANGELA MARIELA JAZMIN KRAYACICH</t>
  </si>
  <si>
    <t>NELSON CATALINO ORUE RESQUIN</t>
  </si>
  <si>
    <t>REINALDO BENITEZ AMARILLA</t>
  </si>
  <si>
    <t>Carlos Roberto Olmedo Lezcano</t>
  </si>
  <si>
    <t>ERICK ISAIAS BENITEZ MAYER</t>
  </si>
  <si>
    <t>EULOGIO OVIEDO JAUREGUI</t>
  </si>
  <si>
    <t>CARLOS MARCELINO CHAVEZ</t>
  </si>
  <si>
    <t>ARNALDO DE LA CRUZ CENTURION</t>
  </si>
  <si>
    <t>JULIO ANDRES GAMARRA</t>
  </si>
  <si>
    <t>ROLANDO RAMON NUÑEZ</t>
  </si>
  <si>
    <t>LAURA CAROLINA ACOSTA</t>
  </si>
  <si>
    <t>PEDRO JUAN ALMADA</t>
  </si>
  <si>
    <t>Lidia Mariana Caballero Gimenez</t>
  </si>
  <si>
    <t>Vanessa Elizabeth Sotelo Benítez</t>
  </si>
  <si>
    <t>María A. Inés Samaniego Almada</t>
  </si>
  <si>
    <t>Yamil Omar Alvarenga Enciso</t>
  </si>
  <si>
    <t>Leticia Soledad Núñez Duarte</t>
  </si>
  <si>
    <t>Jose Alexandra Gomez Lezcano</t>
  </si>
  <si>
    <t>Hugo Alcides Cáceres García</t>
  </si>
  <si>
    <t>Laura Wenceslaa López Gill</t>
  </si>
  <si>
    <t>LILIAN CAROLINA AMARILLA RAMIREZ</t>
  </si>
  <si>
    <t>CESAR CRISTINO ALONSO</t>
  </si>
  <si>
    <t>ORTIZ, OSVALDO</t>
  </si>
  <si>
    <t>ACOSTA, JORGELINA</t>
  </si>
  <si>
    <t>BENITEZ AMARILLA, SILVIO MARCELINO</t>
  </si>
  <si>
    <t>PAIVA, BIENVENIDO</t>
  </si>
  <si>
    <t>PERALTA, MIRTA</t>
  </si>
  <si>
    <t>PINEDA, MARGARITA</t>
  </si>
  <si>
    <t>ALVAREZ, LUZ</t>
  </si>
  <si>
    <t>MARECO, MARIA ELENA</t>
  </si>
  <si>
    <t>GOMEZ, SUSANA</t>
  </si>
  <si>
    <t>MARTINEZ, LUIS DERLIS</t>
  </si>
  <si>
    <t>ARRUA, FRANCISCO</t>
  </si>
  <si>
    <t>IBAÑEZ, DORILA</t>
  </si>
  <si>
    <t>RAMOS, TEOFILO</t>
  </si>
  <si>
    <t>LEZCANO, ADRIANO</t>
  </si>
  <si>
    <t>VILLAGRA, MARCOS</t>
  </si>
  <si>
    <t>AGUILAR, MATILDE</t>
  </si>
  <si>
    <t>RODRIGUEZ, LOURDES</t>
  </si>
  <si>
    <t>PEREZ, EMILIO</t>
  </si>
  <si>
    <t>OBDILON, LOPEZ</t>
  </si>
  <si>
    <t>GOMEZ, DOLLY</t>
  </si>
  <si>
    <t>MENDOZA, ANA</t>
  </si>
  <si>
    <t>MAUBET, MARIA LIZ</t>
  </si>
  <si>
    <t>SAMANIEGO, ALFREDO</t>
  </si>
  <si>
    <t>TROCHE, ISMAEL</t>
  </si>
  <si>
    <t>TORRES, MABEL</t>
  </si>
  <si>
    <t>INSFRAN, BEATRIZ</t>
  </si>
  <si>
    <t>LUIS FERNANDO MARTINEZ AQUINO</t>
  </si>
  <si>
    <t>DALILA ELIZABETH MEDINA LOPEZ</t>
  </si>
  <si>
    <t>MARCIAL BARRIOS GONZALEZ</t>
  </si>
  <si>
    <t>MARIA DE LOS ANGELES GAMARRA SEGOVIA</t>
  </si>
  <si>
    <t>SUSANA BEATRIZ RODRIGUEZ FERREIRA</t>
  </si>
  <si>
    <t>ANA MAGDALENA VELAZQUEZ VILLAR</t>
  </si>
  <si>
    <t>MEDARDO BOGADO GONZALEZ</t>
  </si>
  <si>
    <t>MARIA LORENA TORRES NOGUERA</t>
  </si>
  <si>
    <t>MARIO LUCIO MARECO SEGOVIA</t>
  </si>
  <si>
    <t>ALBA ROSALBA GONZALEZ</t>
  </si>
  <si>
    <t>ERMA AMELIA RUIZ DIAZ PINO</t>
  </si>
  <si>
    <t>ARNALDO DANIEL ARRUA AVALOS</t>
  </si>
  <si>
    <t>AGUINALDO 2025</t>
  </si>
  <si>
    <t>CORRESPONDIENTE AL EJERCICIO FISCAL 2025</t>
  </si>
  <si>
    <t>LILIA CENTURION VDA, DE NOGUERA</t>
  </si>
  <si>
    <t>MARIELA JUDITH AQUINO REBOLLO</t>
  </si>
  <si>
    <t>ADOLFO NUÑEZ</t>
  </si>
  <si>
    <t>PEDRO ROMAN RIOS</t>
  </si>
  <si>
    <t>DAHIANA BEATRIZ FERNANDEZ</t>
  </si>
  <si>
    <t>YAMIL OMAR ALCARAZ BAREIRO</t>
  </si>
  <si>
    <t>GUSTAVO KRAUSE GONZALEZ</t>
  </si>
  <si>
    <t>ESTEBAN RAMON INSFRAN</t>
  </si>
  <si>
    <t>EZEQUIEL DE JESUS PEREIRA BENITEZ</t>
  </si>
  <si>
    <t>NORMA MONSERRAT OCAMPO ESPINOZA</t>
  </si>
  <si>
    <t>MARIA DEL ROCÍO MORINIGO REINOSO</t>
  </si>
  <si>
    <t>JESSICA MARILIN CABALLERO MEDINA</t>
  </si>
  <si>
    <t>MARIAN ANTONELLA RUIZ DIAZ MORA</t>
  </si>
  <si>
    <t>LAURA MICAELA PINO ARRUA</t>
  </si>
  <si>
    <t xml:space="preserve">DANNA PAOLA SANCHEZ </t>
  </si>
  <si>
    <t>DIEGO ADOLFO NUÑEZ ORTEGA</t>
  </si>
  <si>
    <t>RODRIGO RAMON FUNES MEDINA</t>
  </si>
  <si>
    <t>SHANON MILENA PORTILLO</t>
  </si>
  <si>
    <t>ALINE FLORES</t>
  </si>
  <si>
    <t>HUGO JAVIER GONZALEZ</t>
  </si>
  <si>
    <t>ANTOLINA BEATRIZ FABIO GOMEZ</t>
  </si>
  <si>
    <t>SILVIA NOELIA GOMEZ TORRES</t>
  </si>
  <si>
    <t>JOSE FELIX FERNANDEZ RODRIGUEZ</t>
  </si>
  <si>
    <t>ROGELIO MARTINEZ GAUTO</t>
  </si>
  <si>
    <t>CESAR DANIEL FRAGUEDA NOGUERA</t>
  </si>
  <si>
    <t>NILZA ESTELA CENTURION GARCIA</t>
  </si>
  <si>
    <t>EVELIN NAYELI AVALOS ESCOBAR</t>
  </si>
  <si>
    <t>RAMON MARTINEZ OVELAR</t>
  </si>
  <si>
    <t>GABRIELA RAMONA LEON GARCIA</t>
  </si>
  <si>
    <t xml:space="preserve">MEDINA MENDOZA, CAROLINA DE LAS NIEVES </t>
  </si>
  <si>
    <t>LEZCANO PINO, HUGO RAMON</t>
  </si>
  <si>
    <t>LORENA BEATRIZ GOMEZ GILL</t>
  </si>
  <si>
    <t>JORGE LUIS AGUILAR SANCHEZ</t>
  </si>
  <si>
    <t>Honorarios Profesionales JM</t>
  </si>
  <si>
    <t>MONICA MARLENE ORUE RESQUIN</t>
  </si>
  <si>
    <t>Honoraios Profesionales</t>
  </si>
  <si>
    <t>RODRIGO JAVIER SOSA GIMENEZ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</si>
</sst>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_-;\-* #,##0_-;_-* &quot;-&quot;_-;_-@_-"/>
    <numFmt numFmtId="165" formatCode="_-* #,##0.00_-;\-* #,##0.00_-;_-* &quot;-&quot;??_-;_-@_-"/>
    <numFmt numFmtId="166" formatCode="_-* #,##0.00\ _€_-;\-* #,##0.00\ _€_-;_-* &quot;-&quot;??\ _€_-;_-@_-"/>
    <numFmt numFmtId="167" formatCode="_(&quot;Gs&quot;\ * #,##0_);_(&quot;Gs&quot;\ * \(#,##0\);_(&quot;Gs&quot;\ * &quot;-&quot;_);_(@_)"/>
    <numFmt numFmtId="168" formatCode="#,##0;[Red]#,##0"/>
    <numFmt numFmtId="169" formatCode="_-[$€]* #,##0.00_-;\-[$€]* #,##0.00_-;_-[$€]* &quot;-&quot;??_-;_-@_-"/>
    <numFmt numFmtId="170" formatCode="_-* #,##0_-;\-* #,##0_-;_-* &quot;-&quot;??_-;_-@_-"/>
    <numFmt numFmtId="171" formatCode="_-* #,##0.000_-;\-* #,##0.000_-;_-* &quot;-&quot;??_-;_-@_-"/>
    <numFmt numFmtId="172" formatCode="_(* #,##0_);_(* \(#,##0\);_(* &quot;-&quot;??_);_(@_)"/>
    <numFmt numFmtId="173" formatCode="_-* #,##0\ _€_-;\-* #,##0\ _€_-;_-* &quot;-&quot;??\ _€_-;_-@_-"/>
  </numFmts>
  <fonts count="84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5" tint="0.3999755851924192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i/>
      <sz val="11"/>
      <color theme="1"/>
      <name val="Calibri"/>
      <family val="2"/>
      <scheme val="minor"/>
    </font>
    <font>
      <b/>
      <sz val="14"/>
      <color indexed="8"/>
      <name val="Centaur"/>
      <family val="1"/>
    </font>
    <font>
      <b/>
      <sz val="16"/>
      <color indexed="8"/>
      <name val="Bell MT"/>
      <family val="1"/>
    </font>
    <font>
      <b/>
      <i/>
      <sz val="16"/>
      <color indexed="8"/>
      <name val="Bell MT"/>
      <family val="1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sz val="7"/>
      <color indexed="8"/>
      <name val="Arial"/>
      <family val="2"/>
    </font>
    <font>
      <b/>
      <i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rgb="FFC00000"/>
      <name val="Calibri"/>
      <family val="2"/>
    </font>
    <font>
      <b/>
      <sz val="9"/>
      <color theme="1"/>
      <name val="Arial Black"/>
      <family val="2"/>
    </font>
    <font>
      <b/>
      <sz val="10"/>
      <color theme="1"/>
      <name val="Calibri"/>
      <family val="2"/>
      <scheme val="minor"/>
    </font>
    <font>
      <b/>
      <sz val="9"/>
      <color indexed="9"/>
      <name val="Arial Black"/>
      <family val="2"/>
    </font>
    <font>
      <b/>
      <i/>
      <sz val="9"/>
      <color indexed="9"/>
      <name val="Arial Black"/>
      <family val="2"/>
    </font>
    <font>
      <b/>
      <i/>
      <sz val="11"/>
      <color indexed="8"/>
      <name val="Calibri"/>
      <family val="2"/>
    </font>
    <font>
      <sz val="10"/>
      <color indexed="8"/>
      <name val="Cambria"/>
      <family val="1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i/>
      <sz val="8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entury Gothic"/>
      <family val="2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indexed="8"/>
      <name val="Centaur"/>
      <family val="1"/>
    </font>
    <font>
      <b/>
      <sz val="12"/>
      <color indexed="8"/>
      <name val="Centaur"/>
      <family val="1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u/>
      <sz val="8"/>
      <color theme="1"/>
      <name val="Arial"/>
      <family val="2"/>
    </font>
    <font>
      <sz val="9"/>
      <color theme="1"/>
      <name val="Calibri"/>
      <family val="2"/>
      <scheme val="minor"/>
    </font>
    <font>
      <i/>
      <sz val="10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1"/>
      <name val="Arial Black"/>
      <family val="2"/>
    </font>
    <font>
      <b/>
      <sz val="14"/>
      <name val="Arial Black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6"/>
      <color theme="0"/>
      <name val="Arial Black"/>
      <family val="2"/>
    </font>
    <font>
      <b/>
      <sz val="12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</cellStyleXfs>
  <cellXfs count="430">
    <xf numFmtId="0" fontId="0" fillId="0" borderId="0" xfId="0"/>
    <xf numFmtId="0" fontId="4" fillId="0" borderId="0" xfId="0" applyFont="1"/>
    <xf numFmtId="0" fontId="0" fillId="2" borderId="0" xfId="0" applyFill="1"/>
    <xf numFmtId="0" fontId="3" fillId="0" borderId="0" xfId="0" applyFont="1"/>
    <xf numFmtId="168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/>
    <xf numFmtId="0" fontId="7" fillId="0" borderId="0" xfId="0" applyFont="1" applyBorder="1" applyAlignment="1"/>
    <xf numFmtId="0" fontId="0" fillId="0" borderId="0" xfId="0" applyAlignment="1">
      <alignment horizontal="center" vertical="center"/>
    </xf>
    <xf numFmtId="0" fontId="6" fillId="0" borderId="0" xfId="0" applyFont="1"/>
    <xf numFmtId="172" fontId="18" fillId="2" borderId="1" xfId="2" applyNumberFormat="1" applyFont="1" applyFill="1" applyBorder="1" applyAlignment="1">
      <alignment horizontal="left" vertical="center" wrapText="1"/>
    </xf>
    <xf numFmtId="172" fontId="18" fillId="0" borderId="1" xfId="2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3" fillId="0" borderId="0" xfId="0" applyNumberFormat="1" applyFont="1"/>
    <xf numFmtId="0" fontId="2" fillId="2" borderId="0" xfId="3" applyNumberFormat="1" applyFont="1" applyFill="1" applyBorder="1" applyAlignment="1">
      <alignment horizontal="center"/>
    </xf>
    <xf numFmtId="0" fontId="2" fillId="2" borderId="0" xfId="3" applyNumberFormat="1" applyFont="1" applyFill="1" applyBorder="1" applyAlignment="1"/>
    <xf numFmtId="0" fontId="5" fillId="2" borderId="0" xfId="3" applyNumberFormat="1" applyFont="1" applyFill="1" applyBorder="1" applyAlignment="1"/>
    <xf numFmtId="0" fontId="5" fillId="0" borderId="0" xfId="3" applyNumberFormat="1" applyFont="1" applyFill="1" applyBorder="1" applyAlignment="1"/>
    <xf numFmtId="0" fontId="5" fillId="0" borderId="0" xfId="3" applyNumberFormat="1" applyFont="1" applyBorder="1" applyAlignment="1"/>
    <xf numFmtId="0" fontId="5" fillId="2" borderId="0" xfId="3" applyNumberFormat="1" applyFont="1" applyFill="1" applyBorder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NumberFormat="1" applyFill="1"/>
    <xf numFmtId="0" fontId="17" fillId="0" borderId="0" xfId="0" applyNumberFormat="1" applyFont="1"/>
    <xf numFmtId="171" fontId="2" fillId="2" borderId="0" xfId="2" applyNumberFormat="1" applyFont="1" applyFill="1" applyBorder="1" applyAlignment="1">
      <alignment horizontal="center"/>
    </xf>
    <xf numFmtId="171" fontId="5" fillId="2" borderId="0" xfId="2" applyNumberFormat="1" applyFont="1" applyFill="1" applyBorder="1" applyAlignment="1">
      <alignment horizontal="center"/>
    </xf>
    <xf numFmtId="171" fontId="0" fillId="2" borderId="0" xfId="2" applyNumberFormat="1" applyFont="1" applyFill="1" applyAlignment="1">
      <alignment horizontal="center"/>
    </xf>
    <xf numFmtId="0" fontId="18" fillId="2" borderId="1" xfId="0" applyFont="1" applyFill="1" applyBorder="1" applyAlignment="1">
      <alignment horizontal="left" vertical="center" wrapText="1"/>
    </xf>
    <xf numFmtId="3" fontId="21" fillId="0" borderId="1" xfId="0" applyNumberFormat="1" applyFont="1" applyFill="1" applyBorder="1" applyAlignment="1">
      <alignment horizontal="right" wrapText="1"/>
    </xf>
    <xf numFmtId="0" fontId="18" fillId="0" borderId="1" xfId="0" applyFont="1" applyFill="1" applyBorder="1" applyAlignment="1">
      <alignment horizontal="left" vertical="center" wrapText="1"/>
    </xf>
    <xf numFmtId="3" fontId="21" fillId="0" borderId="1" xfId="0" applyNumberFormat="1" applyFont="1" applyFill="1" applyBorder="1" applyAlignment="1">
      <alignment horizontal="right" vertical="center" wrapText="1"/>
    </xf>
    <xf numFmtId="3" fontId="18" fillId="0" borderId="1" xfId="0" applyNumberFormat="1" applyFont="1" applyFill="1" applyBorder="1" applyAlignment="1">
      <alignment horizontal="left" vertical="center"/>
    </xf>
    <xf numFmtId="3" fontId="22" fillId="0" borderId="1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left" vertical="center" wrapText="1"/>
    </xf>
    <xf numFmtId="3" fontId="22" fillId="0" borderId="1" xfId="0" applyNumberFormat="1" applyFont="1" applyFill="1" applyBorder="1" applyAlignment="1">
      <alignment horizontal="right"/>
    </xf>
    <xf numFmtId="3" fontId="22" fillId="0" borderId="1" xfId="0" applyNumberFormat="1" applyFont="1" applyFill="1" applyBorder="1" applyAlignment="1">
      <alignment horizontal="right" vertical="center"/>
    </xf>
    <xf numFmtId="172" fontId="18" fillId="4" borderId="1" xfId="2" applyNumberFormat="1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3" fontId="21" fillId="4" borderId="1" xfId="0" applyNumberFormat="1" applyFont="1" applyFill="1" applyBorder="1" applyAlignment="1">
      <alignment horizontal="right" wrapText="1"/>
    </xf>
    <xf numFmtId="3" fontId="18" fillId="4" borderId="1" xfId="0" applyNumberFormat="1" applyFont="1" applyFill="1" applyBorder="1" applyAlignment="1">
      <alignment horizontal="left" vertical="center" wrapText="1"/>
    </xf>
    <xf numFmtId="3" fontId="21" fillId="4" borderId="1" xfId="0" applyNumberFormat="1" applyFont="1" applyFill="1" applyBorder="1" applyAlignment="1">
      <alignment horizontal="right" vertical="center" wrapText="1"/>
    </xf>
    <xf numFmtId="3" fontId="18" fillId="4" borderId="1" xfId="0" applyNumberFormat="1" applyFont="1" applyFill="1" applyBorder="1" applyAlignment="1">
      <alignment horizontal="left" vertical="center"/>
    </xf>
    <xf numFmtId="3" fontId="18" fillId="4" borderId="1" xfId="4" applyNumberFormat="1" applyFont="1" applyFill="1" applyBorder="1" applyAlignment="1">
      <alignment horizontal="right" vertical="center" wrapText="1"/>
    </xf>
    <xf numFmtId="3" fontId="21" fillId="2" borderId="1" xfId="0" applyNumberFormat="1" applyFont="1" applyFill="1" applyBorder="1" applyAlignment="1">
      <alignment horizontal="right" vertical="center" wrapText="1"/>
    </xf>
    <xf numFmtId="3" fontId="24" fillId="0" borderId="1" xfId="0" applyNumberFormat="1" applyFont="1" applyFill="1" applyBorder="1" applyAlignment="1">
      <alignment horizontal="right" vertical="center" wrapText="1"/>
    </xf>
    <xf numFmtId="172" fontId="0" fillId="0" borderId="0" xfId="2" applyNumberFormat="1" applyFont="1"/>
    <xf numFmtId="0" fontId="25" fillId="0" borderId="0" xfId="0" applyFont="1"/>
    <xf numFmtId="0" fontId="14" fillId="0" borderId="0" xfId="0" applyFont="1"/>
    <xf numFmtId="0" fontId="13" fillId="0" borderId="0" xfId="0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72" fontId="0" fillId="0" borderId="0" xfId="2" applyNumberFormat="1" applyFont="1" applyAlignment="1">
      <alignment vertical="center"/>
    </xf>
    <xf numFmtId="0" fontId="32" fillId="5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 vertical="center" wrapText="1"/>
    </xf>
    <xf numFmtId="3" fontId="34" fillId="2" borderId="1" xfId="0" applyNumberFormat="1" applyFont="1" applyFill="1" applyBorder="1" applyAlignment="1">
      <alignment horizontal="right" vertical="center" wrapText="1"/>
    </xf>
    <xf numFmtId="3" fontId="35" fillId="2" borderId="1" xfId="0" applyNumberFormat="1" applyFont="1" applyFill="1" applyBorder="1" applyAlignment="1">
      <alignment horizontal="right" vertical="center" wrapText="1"/>
    </xf>
    <xf numFmtId="3" fontId="11" fillId="5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vertical="center" wrapText="1"/>
    </xf>
    <xf numFmtId="172" fontId="13" fillId="2" borderId="0" xfId="2" applyNumberFormat="1" applyFont="1" applyFill="1"/>
    <xf numFmtId="0" fontId="13" fillId="2" borderId="0" xfId="0" applyFont="1" applyFill="1"/>
    <xf numFmtId="3" fontId="21" fillId="2" borderId="2" xfId="0" applyNumberFormat="1" applyFont="1" applyFill="1" applyBorder="1" applyAlignment="1">
      <alignment horizontal="right" vertical="center" wrapText="1"/>
    </xf>
    <xf numFmtId="3" fontId="35" fillId="2" borderId="2" xfId="0" applyNumberFormat="1" applyFont="1" applyFill="1" applyBorder="1" applyAlignment="1">
      <alignment horizontal="right" vertical="center" wrapText="1"/>
    </xf>
    <xf numFmtId="3" fontId="21" fillId="0" borderId="2" xfId="0" applyNumberFormat="1" applyFont="1" applyFill="1" applyBorder="1" applyAlignment="1">
      <alignment horizontal="right" vertical="center" wrapText="1"/>
    </xf>
    <xf numFmtId="3" fontId="36" fillId="0" borderId="1" xfId="0" applyNumberFormat="1" applyFont="1" applyFill="1" applyBorder="1" applyAlignment="1">
      <alignment horizontal="right" vertical="center" wrapText="1"/>
    </xf>
    <xf numFmtId="3" fontId="24" fillId="2" borderId="1" xfId="0" applyNumberFormat="1" applyFont="1" applyFill="1" applyBorder="1" applyAlignment="1">
      <alignment horizontal="right" vertical="center" wrapText="1"/>
    </xf>
    <xf numFmtId="3" fontId="24" fillId="0" borderId="2" xfId="0" applyNumberFormat="1" applyFont="1" applyFill="1" applyBorder="1" applyAlignment="1">
      <alignment horizontal="right" vertical="center" wrapText="1"/>
    </xf>
    <xf numFmtId="3" fontId="35" fillId="0" borderId="1" xfId="0" applyNumberFormat="1" applyFont="1" applyFill="1" applyBorder="1" applyAlignment="1">
      <alignment horizontal="right" vertical="center" wrapText="1"/>
    </xf>
    <xf numFmtId="0" fontId="37" fillId="5" borderId="10" xfId="0" applyFont="1" applyFill="1" applyBorder="1" applyAlignment="1">
      <alignment wrapText="1"/>
    </xf>
    <xf numFmtId="0" fontId="37" fillId="5" borderId="11" xfId="0" applyFont="1" applyFill="1" applyBorder="1" applyAlignment="1">
      <alignment wrapText="1"/>
    </xf>
    <xf numFmtId="0" fontId="38" fillId="5" borderId="2" xfId="0" applyFont="1" applyFill="1" applyBorder="1" applyAlignment="1">
      <alignment horizontal="right" wrapText="1"/>
    </xf>
    <xf numFmtId="3" fontId="38" fillId="5" borderId="2" xfId="0" applyNumberFormat="1" applyFont="1" applyFill="1" applyBorder="1" applyAlignment="1">
      <alignment horizontal="right" wrapText="1"/>
    </xf>
    <xf numFmtId="3" fontId="14" fillId="5" borderId="2" xfId="0" applyNumberFormat="1" applyFont="1" applyFill="1" applyBorder="1" applyAlignment="1">
      <alignment horizontal="right" wrapText="1"/>
    </xf>
    <xf numFmtId="0" fontId="0" fillId="0" borderId="0" xfId="0" applyBorder="1" applyAlignment="1">
      <alignment wrapText="1"/>
    </xf>
    <xf numFmtId="0" fontId="39" fillId="3" borderId="0" xfId="0" applyFont="1" applyFill="1" applyBorder="1" applyAlignment="1">
      <alignment horizontal="right" wrapText="1"/>
    </xf>
    <xf numFmtId="172" fontId="39" fillId="3" borderId="0" xfId="2" applyNumberFormat="1" applyFont="1" applyFill="1" applyBorder="1" applyAlignment="1">
      <alignment wrapText="1"/>
    </xf>
    <xf numFmtId="167" fontId="39" fillId="3" borderId="0" xfId="2" applyNumberFormat="1" applyFont="1" applyFill="1" applyBorder="1" applyAlignment="1">
      <alignment wrapText="1"/>
    </xf>
    <xf numFmtId="167" fontId="40" fillId="3" borderId="0" xfId="2" applyNumberFormat="1" applyFont="1" applyFill="1" applyBorder="1" applyAlignment="1">
      <alignment wrapText="1"/>
    </xf>
    <xf numFmtId="172" fontId="0" fillId="3" borderId="0" xfId="0" applyNumberFormat="1" applyFill="1" applyBorder="1" applyAlignment="1">
      <alignment wrapText="1"/>
    </xf>
    <xf numFmtId="0" fontId="11" fillId="0" borderId="0" xfId="0" applyFont="1" applyBorder="1" applyAlignment="1">
      <alignment horizontal="right" wrapText="1"/>
    </xf>
    <xf numFmtId="172" fontId="11" fillId="0" borderId="0" xfId="2" applyNumberFormat="1" applyFont="1" applyBorder="1" applyAlignment="1">
      <alignment wrapText="1"/>
    </xf>
    <xf numFmtId="167" fontId="11" fillId="0" borderId="0" xfId="2" applyNumberFormat="1" applyFont="1" applyBorder="1" applyAlignment="1">
      <alignment wrapText="1"/>
    </xf>
    <xf numFmtId="167" fontId="41" fillId="0" borderId="0" xfId="2" applyNumberFormat="1" applyFont="1" applyBorder="1" applyAlignment="1">
      <alignment wrapText="1"/>
    </xf>
    <xf numFmtId="0" fontId="21" fillId="0" borderId="0" xfId="0" applyFont="1"/>
    <xf numFmtId="0" fontId="43" fillId="0" borderId="0" xfId="2" applyNumberFormat="1" applyFont="1" applyAlignment="1">
      <alignment vertical="center"/>
    </xf>
    <xf numFmtId="0" fontId="44" fillId="0" borderId="0" xfId="2" applyNumberFormat="1" applyFont="1" applyAlignment="1">
      <alignment vertical="center"/>
    </xf>
    <xf numFmtId="0" fontId="10" fillId="0" borderId="0" xfId="0" applyFont="1" applyAlignment="1">
      <alignment wrapText="1"/>
    </xf>
    <xf numFmtId="0" fontId="20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172" fontId="14" fillId="0" borderId="0" xfId="2" applyNumberFormat="1" applyFont="1"/>
    <xf numFmtId="0" fontId="0" fillId="0" borderId="0" xfId="0" applyFont="1"/>
    <xf numFmtId="172" fontId="25" fillId="0" borderId="0" xfId="2" applyNumberFormat="1" applyFont="1"/>
    <xf numFmtId="172" fontId="12" fillId="0" borderId="0" xfId="2" applyNumberFormat="1" applyFont="1"/>
    <xf numFmtId="3" fontId="6" fillId="0" borderId="0" xfId="0" applyNumberFormat="1" applyFont="1"/>
    <xf numFmtId="3" fontId="6" fillId="0" borderId="0" xfId="0" applyNumberFormat="1" applyFont="1" applyFill="1"/>
    <xf numFmtId="0" fontId="6" fillId="0" borderId="0" xfId="0" applyFont="1" applyAlignment="1"/>
    <xf numFmtId="3" fontId="17" fillId="0" borderId="0" xfId="0" applyNumberFormat="1" applyFont="1" applyFill="1" applyAlignment="1">
      <alignment horizontal="center"/>
    </xf>
    <xf numFmtId="0" fontId="17" fillId="0" borderId="0" xfId="0" applyFont="1" applyAlignment="1"/>
    <xf numFmtId="0" fontId="46" fillId="0" borderId="0" xfId="0" applyFont="1"/>
    <xf numFmtId="3" fontId="4" fillId="0" borderId="0" xfId="0" applyNumberFormat="1" applyFont="1"/>
    <xf numFmtId="3" fontId="4" fillId="3" borderId="0" xfId="0" applyNumberFormat="1" applyFont="1" applyFill="1"/>
    <xf numFmtId="3" fontId="47" fillId="3" borderId="0" xfId="0" applyNumberFormat="1" applyFont="1" applyFill="1"/>
    <xf numFmtId="3" fontId="48" fillId="3" borderId="0" xfId="0" applyNumberFormat="1" applyFont="1" applyFill="1"/>
    <xf numFmtId="0" fontId="32" fillId="6" borderId="1" xfId="0" applyFont="1" applyFill="1" applyBorder="1" applyAlignment="1">
      <alignment horizontal="center"/>
    </xf>
    <xf numFmtId="3" fontId="21" fillId="6" borderId="1" xfId="0" applyNumberFormat="1" applyFont="1" applyFill="1" applyBorder="1" applyAlignment="1">
      <alignment horizontal="right" wrapText="1"/>
    </xf>
    <xf numFmtId="0" fontId="18" fillId="6" borderId="1" xfId="0" applyFont="1" applyFill="1" applyBorder="1" applyAlignment="1">
      <alignment horizontal="left" vertical="center" wrapText="1"/>
    </xf>
    <xf numFmtId="3" fontId="21" fillId="6" borderId="1" xfId="0" applyNumberFormat="1" applyFont="1" applyFill="1" applyBorder="1" applyAlignment="1">
      <alignment horizontal="right" vertical="center" wrapText="1"/>
    </xf>
    <xf numFmtId="3" fontId="35" fillId="6" borderId="1" xfId="0" applyNumberFormat="1" applyFont="1" applyFill="1" applyBorder="1" applyAlignment="1">
      <alignment horizontal="right" vertical="center" wrapText="1"/>
    </xf>
    <xf numFmtId="3" fontId="21" fillId="5" borderId="1" xfId="0" applyNumberFormat="1" applyFont="1" applyFill="1" applyBorder="1" applyAlignment="1">
      <alignment horizontal="right" vertical="center" wrapText="1"/>
    </xf>
    <xf numFmtId="0" fontId="0" fillId="6" borderId="1" xfId="0" applyFill="1" applyBorder="1" applyAlignment="1">
      <alignment vertical="center" wrapText="1"/>
    </xf>
    <xf numFmtId="172" fontId="13" fillId="6" borderId="0" xfId="2" applyNumberFormat="1" applyFont="1" applyFill="1"/>
    <xf numFmtId="0" fontId="13" fillId="6" borderId="0" xfId="0" applyFont="1" applyFill="1"/>
    <xf numFmtId="0" fontId="0" fillId="6" borderId="0" xfId="0" applyFill="1"/>
    <xf numFmtId="0" fontId="32" fillId="6" borderId="6" xfId="0" applyFont="1" applyFill="1" applyBorder="1" applyAlignment="1">
      <alignment horizontal="center"/>
    </xf>
    <xf numFmtId="3" fontId="21" fillId="6" borderId="6" xfId="0" applyNumberFormat="1" applyFont="1" applyFill="1" applyBorder="1" applyAlignment="1">
      <alignment horizontal="right" wrapText="1"/>
    </xf>
    <xf numFmtId="0" fontId="18" fillId="6" borderId="6" xfId="0" applyFont="1" applyFill="1" applyBorder="1" applyAlignment="1">
      <alignment horizontal="left" vertical="center" wrapText="1"/>
    </xf>
    <xf numFmtId="0" fontId="33" fillId="3" borderId="6" xfId="0" applyFont="1" applyFill="1" applyBorder="1" applyAlignment="1">
      <alignment horizontal="center" vertical="center" wrapText="1"/>
    </xf>
    <xf numFmtId="3" fontId="21" fillId="6" borderId="6" xfId="0" applyNumberFormat="1" applyFont="1" applyFill="1" applyBorder="1" applyAlignment="1">
      <alignment horizontal="right" vertical="center" wrapText="1"/>
    </xf>
    <xf numFmtId="3" fontId="24" fillId="6" borderId="6" xfId="0" applyNumberFormat="1" applyFont="1" applyFill="1" applyBorder="1" applyAlignment="1">
      <alignment horizontal="right" vertical="center" wrapText="1"/>
    </xf>
    <xf numFmtId="3" fontId="34" fillId="2" borderId="6" xfId="0" applyNumberFormat="1" applyFont="1" applyFill="1" applyBorder="1" applyAlignment="1">
      <alignment horizontal="right" vertical="center" wrapText="1"/>
    </xf>
    <xf numFmtId="3" fontId="35" fillId="6" borderId="6" xfId="0" applyNumberFormat="1" applyFont="1" applyFill="1" applyBorder="1" applyAlignment="1">
      <alignment horizontal="right" vertical="center" wrapText="1"/>
    </xf>
    <xf numFmtId="3" fontId="21" fillId="5" borderId="6" xfId="0" applyNumberFormat="1" applyFont="1" applyFill="1" applyBorder="1" applyAlignment="1">
      <alignment horizontal="right" vertical="center" wrapText="1"/>
    </xf>
    <xf numFmtId="0" fontId="0" fillId="6" borderId="6" xfId="0" applyFill="1" applyBorder="1" applyAlignment="1">
      <alignment vertical="center" wrapText="1"/>
    </xf>
    <xf numFmtId="0" fontId="32" fillId="0" borderId="0" xfId="0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righ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3" fontId="34" fillId="0" borderId="0" xfId="0" applyNumberFormat="1" applyFont="1" applyFill="1" applyBorder="1" applyAlignment="1">
      <alignment horizontal="right" vertical="center" wrapText="1"/>
    </xf>
    <xf numFmtId="3" fontId="35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 wrapText="1"/>
    </xf>
    <xf numFmtId="172" fontId="13" fillId="0" borderId="0" xfId="2" applyNumberFormat="1" applyFont="1" applyFill="1" applyBorder="1"/>
    <xf numFmtId="0" fontId="13" fillId="0" borderId="0" xfId="0" applyFont="1" applyFill="1" applyBorder="1"/>
    <xf numFmtId="0" fontId="0" fillId="0" borderId="0" xfId="0" applyFill="1" applyBorder="1"/>
    <xf numFmtId="0" fontId="32" fillId="0" borderId="5" xfId="0" applyFont="1" applyFill="1" applyBorder="1" applyAlignment="1">
      <alignment horizontal="center"/>
    </xf>
    <xf numFmtId="172" fontId="18" fillId="0" borderId="5" xfId="2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0" fontId="33" fillId="0" borderId="5" xfId="0" applyFont="1" applyFill="1" applyBorder="1" applyAlignment="1">
      <alignment horizontal="center" vertical="center" wrapText="1"/>
    </xf>
    <xf numFmtId="3" fontId="21" fillId="0" borderId="5" xfId="0" applyNumberFormat="1" applyFont="1" applyFill="1" applyBorder="1" applyAlignment="1">
      <alignment horizontal="right" vertical="center" wrapText="1"/>
    </xf>
    <xf numFmtId="3" fontId="24" fillId="0" borderId="5" xfId="0" applyNumberFormat="1" applyFont="1" applyFill="1" applyBorder="1" applyAlignment="1">
      <alignment horizontal="right" vertical="center" wrapText="1"/>
    </xf>
    <xf numFmtId="3" fontId="34" fillId="0" borderId="5" xfId="0" applyNumberFormat="1" applyFont="1" applyFill="1" applyBorder="1" applyAlignment="1">
      <alignment horizontal="right" vertical="center" wrapText="1"/>
    </xf>
    <xf numFmtId="3" fontId="35" fillId="0" borderId="5" xfId="0" applyNumberFormat="1" applyFont="1" applyFill="1" applyBorder="1" applyAlignment="1">
      <alignment horizontal="right" vertical="center" wrapText="1"/>
    </xf>
    <xf numFmtId="0" fontId="0" fillId="0" borderId="5" xfId="0" applyFill="1" applyBorder="1" applyAlignment="1">
      <alignment vertical="center" wrapText="1"/>
    </xf>
    <xf numFmtId="172" fontId="13" fillId="0" borderId="0" xfId="2" applyNumberFormat="1" applyFont="1" applyFill="1"/>
    <xf numFmtId="0" fontId="13" fillId="0" borderId="0" xfId="0" applyFont="1" applyFill="1"/>
    <xf numFmtId="0" fontId="0" fillId="0" borderId="0" xfId="0" applyFill="1"/>
    <xf numFmtId="3" fontId="21" fillId="7" borderId="1" xfId="0" applyNumberFormat="1" applyFont="1" applyFill="1" applyBorder="1" applyAlignment="1">
      <alignment horizontal="right" wrapText="1"/>
    </xf>
    <xf numFmtId="0" fontId="18" fillId="7" borderId="1" xfId="0" applyFont="1" applyFill="1" applyBorder="1" applyAlignment="1">
      <alignment horizontal="left" vertical="center" wrapText="1"/>
    </xf>
    <xf numFmtId="3" fontId="21" fillId="7" borderId="1" xfId="0" applyNumberFormat="1" applyFont="1" applyFill="1" applyBorder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29" fillId="5" borderId="6" xfId="0" applyFont="1" applyFill="1" applyBorder="1" applyAlignment="1">
      <alignment vertical="center"/>
    </xf>
    <xf numFmtId="172" fontId="29" fillId="5" borderId="6" xfId="2" applyNumberFormat="1" applyFont="1" applyFill="1" applyBorder="1" applyAlignment="1">
      <alignment vertical="center"/>
    </xf>
    <xf numFmtId="0" fontId="30" fillId="5" borderId="6" xfId="0" applyFont="1" applyFill="1" applyBorder="1" applyAlignment="1">
      <alignment vertical="center"/>
    </xf>
    <xf numFmtId="0" fontId="31" fillId="5" borderId="6" xfId="0" applyFont="1" applyFill="1" applyBorder="1" applyAlignment="1">
      <alignment vertical="center" wrapText="1"/>
    </xf>
    <xf numFmtId="0" fontId="29" fillId="5" borderId="6" xfId="0" applyFont="1" applyFill="1" applyBorder="1" applyAlignment="1">
      <alignment vertical="center" wrapText="1"/>
    </xf>
    <xf numFmtId="0" fontId="29" fillId="5" borderId="5" xfId="0" applyFont="1" applyFill="1" applyBorder="1" applyAlignment="1">
      <alignment vertical="center"/>
    </xf>
    <xf numFmtId="172" fontId="29" fillId="5" borderId="5" xfId="2" applyNumberFormat="1" applyFont="1" applyFill="1" applyBorder="1" applyAlignment="1">
      <alignment vertical="center"/>
    </xf>
    <xf numFmtId="0" fontId="30" fillId="5" borderId="5" xfId="0" applyFont="1" applyFill="1" applyBorder="1" applyAlignment="1">
      <alignment vertical="center"/>
    </xf>
    <xf numFmtId="0" fontId="31" fillId="5" borderId="5" xfId="0" applyFont="1" applyFill="1" applyBorder="1" applyAlignment="1">
      <alignment vertical="center" wrapText="1"/>
    </xf>
    <xf numFmtId="0" fontId="29" fillId="5" borderId="5" xfId="0" applyFont="1" applyFill="1" applyBorder="1" applyAlignment="1">
      <alignment vertical="center" wrapText="1"/>
    </xf>
    <xf numFmtId="172" fontId="42" fillId="0" borderId="0" xfId="2" applyNumberFormat="1" applyFont="1" applyAlignment="1">
      <alignment vertical="center"/>
    </xf>
    <xf numFmtId="0" fontId="42" fillId="0" borderId="0" xfId="0" applyFont="1" applyAlignment="1">
      <alignment vertical="center"/>
    </xf>
    <xf numFmtId="3" fontId="6" fillId="0" borderId="0" xfId="0" applyNumberFormat="1" applyFont="1" applyAlignment="1"/>
    <xf numFmtId="3" fontId="17" fillId="0" borderId="0" xfId="0" applyNumberFormat="1" applyFont="1" applyAlignment="1"/>
    <xf numFmtId="3" fontId="21" fillId="0" borderId="14" xfId="0" applyNumberFormat="1" applyFont="1" applyFill="1" applyBorder="1" applyAlignment="1">
      <alignment wrapText="1"/>
    </xf>
    <xf numFmtId="3" fontId="21" fillId="0" borderId="15" xfId="0" applyNumberFormat="1" applyFont="1" applyFill="1" applyBorder="1" applyAlignment="1">
      <alignment wrapText="1"/>
    </xf>
    <xf numFmtId="3" fontId="21" fillId="0" borderId="9" xfId="0" applyNumberFormat="1" applyFont="1" applyFill="1" applyBorder="1" applyAlignment="1">
      <alignment wrapText="1"/>
    </xf>
    <xf numFmtId="0" fontId="0" fillId="0" borderId="0" xfId="0" applyBorder="1" applyAlignment="1"/>
    <xf numFmtId="0" fontId="0" fillId="0" borderId="0" xfId="0" applyAlignment="1">
      <alignment horizontal="center"/>
    </xf>
    <xf numFmtId="0" fontId="16" fillId="0" borderId="0" xfId="0" applyFont="1" applyBorder="1" applyAlignment="1"/>
    <xf numFmtId="168" fontId="51" fillId="0" borderId="0" xfId="0" applyNumberFormat="1" applyFont="1" applyBorder="1" applyAlignment="1">
      <alignment horizontal="center"/>
    </xf>
    <xf numFmtId="0" fontId="16" fillId="0" borderId="0" xfId="0" applyFont="1"/>
    <xf numFmtId="0" fontId="52" fillId="0" borderId="0" xfId="0" applyFont="1" applyAlignment="1">
      <alignment horizontal="center"/>
    </xf>
    <xf numFmtId="0" fontId="53" fillId="0" borderId="0" xfId="0" applyFont="1"/>
    <xf numFmtId="0" fontId="14" fillId="0" borderId="0" xfId="0" applyFont="1" applyAlignment="1"/>
    <xf numFmtId="0" fontId="0" fillId="0" borderId="0" xfId="0" applyAlignment="1"/>
    <xf numFmtId="0" fontId="54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0" fontId="4" fillId="0" borderId="14" xfId="5" applyFont="1" applyBorder="1" applyAlignment="1">
      <alignment vertical="center"/>
    </xf>
    <xf numFmtId="0" fontId="48" fillId="0" borderId="1" xfId="5" applyFont="1" applyBorder="1" applyAlignment="1">
      <alignment vertical="center"/>
    </xf>
    <xf numFmtId="0" fontId="56" fillId="0" borderId="0" xfId="0" applyFont="1"/>
    <xf numFmtId="0" fontId="57" fillId="0" borderId="0" xfId="0" applyFont="1"/>
    <xf numFmtId="0" fontId="4" fillId="0" borderId="0" xfId="5" applyFont="1" applyBorder="1" applyAlignment="1">
      <alignment vertical="center"/>
    </xf>
    <xf numFmtId="0" fontId="48" fillId="0" borderId="0" xfId="5" applyFont="1" applyBorder="1" applyAlignment="1">
      <alignment vertical="center"/>
    </xf>
    <xf numFmtId="0" fontId="58" fillId="9" borderId="1" xfId="0" applyFont="1" applyFill="1" applyBorder="1" applyAlignment="1">
      <alignment horizontal="center" vertical="center"/>
    </xf>
    <xf numFmtId="0" fontId="58" fillId="9" borderId="1" xfId="0" applyFont="1" applyFill="1" applyBorder="1" applyAlignment="1">
      <alignment horizontal="center" vertical="center" wrapText="1"/>
    </xf>
    <xf numFmtId="0" fontId="59" fillId="9" borderId="1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/>
    </xf>
    <xf numFmtId="3" fontId="60" fillId="0" borderId="1" xfId="0" applyNumberFormat="1" applyFont="1" applyFill="1" applyBorder="1" applyAlignment="1">
      <alignment horizontal="left" vertical="center" wrapText="1"/>
    </xf>
    <xf numFmtId="0" fontId="22" fillId="0" borderId="1" xfId="6" applyFont="1" applyFill="1" applyBorder="1" applyAlignment="1">
      <alignment horizontal="center" vertical="center" wrapText="1"/>
    </xf>
    <xf numFmtId="3" fontId="61" fillId="0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Fill="1" applyBorder="1" applyAlignment="1">
      <alignment horizontal="right" vertical="center" wrapText="1"/>
    </xf>
    <xf numFmtId="3" fontId="62" fillId="0" borderId="1" xfId="0" applyNumberFormat="1" applyFont="1" applyFill="1" applyBorder="1" applyAlignment="1">
      <alignment horizontal="center" vertical="center" wrapText="1"/>
    </xf>
    <xf numFmtId="3" fontId="63" fillId="0" borderId="1" xfId="0" applyNumberFormat="1" applyFont="1" applyFill="1" applyBorder="1"/>
    <xf numFmtId="3" fontId="18" fillId="0" borderId="1" xfId="4" applyNumberFormat="1" applyFont="1" applyFill="1" applyBorder="1" applyAlignment="1">
      <alignment horizontal="right" vertical="center" wrapText="1"/>
    </xf>
    <xf numFmtId="0" fontId="0" fillId="0" borderId="1" xfId="0" applyFill="1" applyBorder="1"/>
    <xf numFmtId="3" fontId="22" fillId="0" borderId="1" xfId="6" applyNumberFormat="1" applyFont="1" applyFill="1" applyBorder="1" applyAlignment="1">
      <alignment horizontal="center" vertical="center" wrapText="1"/>
    </xf>
    <xf numFmtId="3" fontId="22" fillId="0" borderId="1" xfId="7" applyNumberFormat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right" wrapText="1"/>
    </xf>
    <xf numFmtId="3" fontId="22" fillId="0" borderId="5" xfId="0" applyNumberFormat="1" applyFont="1" applyFill="1" applyBorder="1" applyAlignment="1">
      <alignment horizontal="right" wrapText="1"/>
    </xf>
    <xf numFmtId="3" fontId="64" fillId="0" borderId="1" xfId="0" applyNumberFormat="1" applyFont="1" applyFill="1" applyBorder="1" applyAlignment="1">
      <alignment horizontal="center" vertical="center"/>
    </xf>
    <xf numFmtId="0" fontId="22" fillId="0" borderId="1" xfId="6" applyFont="1" applyFill="1" applyBorder="1" applyAlignment="1">
      <alignment horizontal="center" vertical="center"/>
    </xf>
    <xf numFmtId="0" fontId="22" fillId="0" borderId="14" xfId="6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/>
    </xf>
    <xf numFmtId="3" fontId="22" fillId="0" borderId="1" xfId="0" applyNumberFormat="1" applyFont="1" applyFill="1" applyBorder="1" applyAlignment="1">
      <alignment horizontal="right" vertical="center" wrapText="1"/>
    </xf>
    <xf numFmtId="0" fontId="22" fillId="0" borderId="14" xfId="6" applyFont="1" applyFill="1" applyBorder="1" applyAlignment="1">
      <alignment horizontal="center" wrapText="1"/>
    </xf>
    <xf numFmtId="3" fontId="18" fillId="0" borderId="1" xfId="4" applyNumberFormat="1" applyFont="1" applyFill="1" applyBorder="1" applyAlignment="1">
      <alignment horizontal="left" vertical="center" wrapText="1"/>
    </xf>
    <xf numFmtId="3" fontId="18" fillId="0" borderId="14" xfId="4" applyNumberFormat="1" applyFont="1" applyFill="1" applyBorder="1" applyAlignment="1">
      <alignment horizontal="left" vertical="center" wrapText="1"/>
    </xf>
    <xf numFmtId="0" fontId="14" fillId="9" borderId="14" xfId="0" applyFont="1" applyFill="1" applyBorder="1" applyAlignment="1">
      <alignment horizontal="center"/>
    </xf>
    <xf numFmtId="3" fontId="19" fillId="9" borderId="15" xfId="0" applyNumberFormat="1" applyFont="1" applyFill="1" applyBorder="1" applyAlignment="1">
      <alignment horizontal="center" wrapText="1"/>
    </xf>
    <xf numFmtId="3" fontId="19" fillId="9" borderId="15" xfId="0" applyNumberFormat="1" applyFont="1" applyFill="1" applyBorder="1" applyAlignment="1">
      <alignment horizontal="left"/>
    </xf>
    <xf numFmtId="3" fontId="14" fillId="9" borderId="15" xfId="0" applyNumberFormat="1" applyFont="1" applyFill="1" applyBorder="1" applyAlignment="1">
      <alignment horizontal="right"/>
    </xf>
    <xf numFmtId="3" fontId="65" fillId="9" borderId="1" xfId="0" applyNumberFormat="1" applyFont="1" applyFill="1" applyBorder="1"/>
    <xf numFmtId="3" fontId="65" fillId="9" borderId="1" xfId="0" applyNumberFormat="1" applyFont="1" applyFill="1" applyBorder="1" applyAlignment="1">
      <alignment horizontal="center"/>
    </xf>
    <xf numFmtId="3" fontId="63" fillId="9" borderId="1" xfId="0" applyNumberFormat="1" applyFont="1" applyFill="1" applyBorder="1"/>
    <xf numFmtId="0" fontId="0" fillId="0" borderId="12" xfId="0" applyBorder="1"/>
    <xf numFmtId="0" fontId="61" fillId="0" borderId="0" xfId="0" applyFont="1"/>
    <xf numFmtId="0" fontId="65" fillId="0" borderId="0" xfId="0" applyFont="1"/>
    <xf numFmtId="0" fontId="61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173" fontId="53" fillId="0" borderId="0" xfId="0" applyNumberFormat="1" applyFont="1"/>
    <xf numFmtId="0" fontId="1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17" fillId="0" borderId="0" xfId="0" applyNumberFormat="1" applyFont="1" applyAlignment="1">
      <alignment horizontal="center"/>
    </xf>
    <xf numFmtId="0" fontId="48" fillId="0" borderId="0" xfId="0" applyFont="1"/>
    <xf numFmtId="3" fontId="68" fillId="0" borderId="0" xfId="0" applyNumberFormat="1" applyFont="1" applyAlignment="1">
      <alignment horizontal="center"/>
    </xf>
    <xf numFmtId="3" fontId="7" fillId="3" borderId="0" xfId="0" applyNumberFormat="1" applyFont="1" applyFill="1"/>
    <xf numFmtId="3" fontId="69" fillId="0" borderId="0" xfId="0" applyNumberFormat="1" applyFont="1"/>
    <xf numFmtId="3" fontId="69" fillId="3" borderId="0" xfId="0" applyNumberFormat="1" applyFont="1" applyFill="1"/>
    <xf numFmtId="3" fontId="6" fillId="0" borderId="0" xfId="0" applyNumberFormat="1" applyFont="1" applyAlignment="1">
      <alignment horizontal="center"/>
    </xf>
    <xf numFmtId="3" fontId="70" fillId="0" borderId="0" xfId="0" applyNumberFormat="1" applyFont="1"/>
    <xf numFmtId="3" fontId="70" fillId="3" borderId="0" xfId="0" applyNumberFormat="1" applyFont="1" applyFill="1"/>
    <xf numFmtId="0" fontId="6" fillId="0" borderId="0" xfId="0" applyFont="1" applyBorder="1" applyAlignment="1"/>
    <xf numFmtId="0" fontId="71" fillId="0" borderId="0" xfId="0" applyFont="1" applyBorder="1" applyAlignment="1"/>
    <xf numFmtId="0" fontId="72" fillId="0" borderId="0" xfId="3" applyNumberFormat="1" applyFont="1" applyBorder="1" applyAlignment="1"/>
    <xf numFmtId="0" fontId="71" fillId="0" borderId="0" xfId="0" applyNumberFormat="1" applyFont="1"/>
    <xf numFmtId="0" fontId="73" fillId="8" borderId="6" xfId="0" applyFont="1" applyFill="1" applyBorder="1" applyAlignment="1">
      <alignment horizontal="center" vertical="center" wrapText="1"/>
    </xf>
    <xf numFmtId="0" fontId="73" fillId="8" borderId="1" xfId="0" applyFont="1" applyFill="1" applyBorder="1" applyAlignment="1">
      <alignment horizontal="center" vertical="center" wrapText="1"/>
    </xf>
    <xf numFmtId="171" fontId="73" fillId="8" borderId="1" xfId="2" applyNumberFormat="1" applyFont="1" applyFill="1" applyBorder="1" applyAlignment="1">
      <alignment horizontal="center" vertical="center"/>
    </xf>
    <xf numFmtId="0" fontId="73" fillId="8" borderId="1" xfId="0" applyNumberFormat="1" applyFont="1" applyFill="1" applyBorder="1" applyAlignment="1">
      <alignment horizontal="center" vertical="center"/>
    </xf>
    <xf numFmtId="0" fontId="73" fillId="8" borderId="6" xfId="0" applyNumberFormat="1" applyFont="1" applyFill="1" applyBorder="1" applyAlignment="1">
      <alignment horizontal="center" vertical="center"/>
    </xf>
    <xf numFmtId="0" fontId="73" fillId="8" borderId="1" xfId="0" applyNumberFormat="1" applyFont="1" applyFill="1" applyBorder="1" applyAlignment="1">
      <alignment horizontal="center" vertical="center" wrapText="1"/>
    </xf>
    <xf numFmtId="0" fontId="74" fillId="8" borderId="1" xfId="0" applyNumberFormat="1" applyFont="1" applyFill="1" applyBorder="1" applyAlignment="1">
      <alignment horizontal="center" vertical="center" wrapText="1"/>
    </xf>
    <xf numFmtId="170" fontId="75" fillId="10" borderId="1" xfId="2" applyNumberFormat="1" applyFont="1" applyFill="1" applyBorder="1" applyAlignment="1">
      <alignment horizontal="center"/>
    </xf>
    <xf numFmtId="170" fontId="75" fillId="10" borderId="1" xfId="2" applyNumberFormat="1" applyFont="1" applyFill="1" applyBorder="1" applyAlignment="1">
      <alignment horizontal="right"/>
    </xf>
    <xf numFmtId="0" fontId="76" fillId="0" borderId="0" xfId="0" applyFont="1"/>
    <xf numFmtId="170" fontId="5" fillId="3" borderId="1" xfId="2" applyNumberFormat="1" applyFont="1" applyFill="1" applyBorder="1" applyAlignment="1"/>
    <xf numFmtId="170" fontId="72" fillId="3" borderId="4" xfId="2" applyNumberFormat="1" applyFont="1" applyFill="1" applyBorder="1" applyAlignment="1">
      <alignment horizontal="center" vertical="center" wrapText="1"/>
    </xf>
    <xf numFmtId="170" fontId="5" fillId="3" borderId="6" xfId="2" applyNumberFormat="1" applyFont="1" applyFill="1" applyBorder="1" applyAlignment="1"/>
    <xf numFmtId="170" fontId="72" fillId="3" borderId="6" xfId="2" applyNumberFormat="1" applyFont="1" applyFill="1" applyBorder="1" applyAlignment="1">
      <alignment horizontal="center" vertical="center" wrapText="1"/>
    </xf>
    <xf numFmtId="170" fontId="5" fillId="3" borderId="5" xfId="2" applyNumberFormat="1" applyFont="1" applyFill="1" applyBorder="1" applyAlignment="1"/>
    <xf numFmtId="3" fontId="2" fillId="3" borderId="1" xfId="0" applyNumberFormat="1" applyFont="1" applyFill="1" applyBorder="1" applyAlignment="1">
      <alignment vertical="center"/>
    </xf>
    <xf numFmtId="0" fontId="0" fillId="0" borderId="0" xfId="0" applyBorder="1" applyAlignment="1">
      <alignment horizontal="left"/>
    </xf>
    <xf numFmtId="0" fontId="73" fillId="8" borderId="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3" fillId="8" borderId="6" xfId="0" applyFont="1" applyFill="1" applyBorder="1" applyAlignment="1">
      <alignment vertical="center" wrapText="1"/>
    </xf>
    <xf numFmtId="3" fontId="3" fillId="0" borderId="0" xfId="0" applyNumberFormat="1" applyFont="1" applyBorder="1" applyAlignment="1"/>
    <xf numFmtId="3" fontId="9" fillId="0" borderId="0" xfId="0" applyNumberFormat="1" applyFont="1" applyBorder="1" applyAlignment="1"/>
    <xf numFmtId="168" fontId="5" fillId="3" borderId="3" xfId="0" applyNumberFormat="1" applyFont="1" applyFill="1" applyBorder="1" applyAlignment="1">
      <alignment horizontal="center" vertical="center" wrapText="1"/>
    </xf>
    <xf numFmtId="168" fontId="23" fillId="3" borderId="3" xfId="0" applyNumberFormat="1" applyFont="1" applyFill="1" applyBorder="1" applyAlignment="1">
      <alignment horizontal="center" vertical="center" wrapText="1"/>
    </xf>
    <xf numFmtId="0" fontId="76" fillId="0" borderId="1" xfId="0" applyNumberFormat="1" applyFont="1" applyBorder="1"/>
    <xf numFmtId="3" fontId="76" fillId="0" borderId="1" xfId="0" applyNumberFormat="1" applyFont="1" applyBorder="1"/>
    <xf numFmtId="0" fontId="76" fillId="0" borderId="1" xfId="0" applyFont="1" applyBorder="1"/>
    <xf numFmtId="168" fontId="23" fillId="3" borderId="1" xfId="0" applyNumberFormat="1" applyFont="1" applyFill="1" applyBorder="1" applyAlignment="1">
      <alignment vertical="center" wrapText="1"/>
    </xf>
    <xf numFmtId="3" fontId="79" fillId="3" borderId="1" xfId="0" applyNumberFormat="1" applyFont="1" applyFill="1" applyBorder="1" applyAlignment="1">
      <alignment horizontal="right" vertical="center" wrapText="1"/>
    </xf>
    <xf numFmtId="3" fontId="79" fillId="0" borderId="1" xfId="0" applyNumberFormat="1" applyFont="1" applyBorder="1" applyAlignment="1">
      <alignment horizontal="right" vertical="center" wrapText="1"/>
    </xf>
    <xf numFmtId="172" fontId="80" fillId="0" borderId="1" xfId="2" applyNumberFormat="1" applyFont="1" applyFill="1" applyBorder="1" applyAlignment="1">
      <alignment horizontal="right" vertical="center" wrapText="1"/>
    </xf>
    <xf numFmtId="3" fontId="81" fillId="3" borderId="1" xfId="0" applyNumberFormat="1" applyFont="1" applyFill="1" applyBorder="1" applyAlignment="1">
      <alignment horizontal="right" vertical="center" wrapText="1"/>
    </xf>
    <xf numFmtId="172" fontId="29" fillId="0" borderId="5" xfId="2" applyNumberFormat="1" applyFont="1" applyFill="1" applyBorder="1" applyAlignment="1">
      <alignment horizontal="right" vertical="center" wrapText="1"/>
    </xf>
    <xf numFmtId="3" fontId="35" fillId="0" borderId="5" xfId="0" applyNumberFormat="1" applyFont="1" applyBorder="1" applyAlignment="1">
      <alignment horizontal="right" vertical="center" wrapText="1"/>
    </xf>
    <xf numFmtId="3" fontId="35" fillId="0" borderId="1" xfId="0" applyNumberFormat="1" applyFont="1" applyBorder="1" applyAlignment="1">
      <alignment horizontal="right" vertical="center" wrapText="1"/>
    </xf>
    <xf numFmtId="172" fontId="29" fillId="3" borderId="5" xfId="2" applyNumberFormat="1" applyFont="1" applyFill="1" applyBorder="1" applyAlignment="1">
      <alignment horizontal="right" vertical="center" wrapText="1"/>
    </xf>
    <xf numFmtId="3" fontId="45" fillId="0" borderId="1" xfId="4" applyNumberFormat="1" applyFont="1" applyFill="1" applyBorder="1" applyAlignment="1">
      <alignment horizontal="left" vertical="center" wrapText="1"/>
    </xf>
    <xf numFmtId="3" fontId="82" fillId="3" borderId="1" xfId="0" applyNumberFormat="1" applyFont="1" applyFill="1" applyBorder="1" applyAlignment="1">
      <alignment horizontal="left" vertical="center" wrapText="1"/>
    </xf>
    <xf numFmtId="3" fontId="45" fillId="3" borderId="1" xfId="4" applyNumberFormat="1" applyFont="1" applyFill="1" applyBorder="1" applyAlignment="1">
      <alignment horizontal="left" vertical="center" wrapText="1"/>
    </xf>
    <xf numFmtId="3" fontId="59" fillId="3" borderId="1" xfId="0" applyNumberFormat="1" applyFont="1" applyFill="1" applyBorder="1" applyAlignment="1">
      <alignment horizontal="center" vertical="center"/>
    </xf>
    <xf numFmtId="168" fontId="5" fillId="3" borderId="5" xfId="0" applyNumberFormat="1" applyFont="1" applyFill="1" applyBorder="1" applyAlignment="1">
      <alignment horizontal="center" vertical="center" wrapText="1"/>
    </xf>
    <xf numFmtId="168" fontId="5" fillId="3" borderId="1" xfId="0" applyNumberFormat="1" applyFont="1" applyFill="1" applyBorder="1" applyAlignment="1">
      <alignment horizontal="center" vertical="center" wrapText="1"/>
    </xf>
    <xf numFmtId="168" fontId="23" fillId="3" borderId="6" xfId="0" applyNumberFormat="1" applyFont="1" applyFill="1" applyBorder="1" applyAlignment="1">
      <alignment horizontal="center" vertical="center" wrapText="1"/>
    </xf>
    <xf numFmtId="168" fontId="23" fillId="3" borderId="8" xfId="0" applyNumberFormat="1" applyFont="1" applyFill="1" applyBorder="1" applyAlignment="1">
      <alignment horizontal="center" vertical="center" wrapText="1"/>
    </xf>
    <xf numFmtId="168" fontId="23" fillId="3" borderId="4" xfId="0" applyNumberFormat="1" applyFont="1" applyFill="1" applyBorder="1" applyAlignment="1">
      <alignment horizontal="center" vertical="center" wrapText="1"/>
    </xf>
    <xf numFmtId="170" fontId="72" fillId="3" borderId="5" xfId="2" applyNumberFormat="1" applyFont="1" applyFill="1" applyBorder="1" applyAlignment="1">
      <alignment horizontal="center" vertical="center" wrapText="1"/>
    </xf>
    <xf numFmtId="170" fontId="72" fillId="3" borderId="1" xfId="2" applyNumberFormat="1" applyFont="1" applyFill="1" applyBorder="1" applyAlignment="1">
      <alignment horizontal="center" vertical="center" wrapText="1"/>
    </xf>
    <xf numFmtId="168" fontId="23" fillId="3" borderId="1" xfId="0" applyNumberFormat="1" applyFont="1" applyFill="1" applyBorder="1" applyAlignment="1">
      <alignment horizontal="center" vertical="center" wrapText="1"/>
    </xf>
    <xf numFmtId="168" fontId="5" fillId="3" borderId="6" xfId="0" applyNumberFormat="1" applyFont="1" applyFill="1" applyBorder="1" applyAlignment="1">
      <alignment horizontal="center" vertical="center" wrapText="1"/>
    </xf>
    <xf numFmtId="168" fontId="23" fillId="3" borderId="5" xfId="0" applyNumberFormat="1" applyFont="1" applyFill="1" applyBorder="1" applyAlignment="1">
      <alignment horizontal="center" vertical="center" wrapText="1"/>
    </xf>
    <xf numFmtId="170" fontId="72" fillId="3" borderId="3" xfId="2" applyNumberFormat="1" applyFont="1" applyFill="1" applyBorder="1" applyAlignment="1">
      <alignment horizontal="center" vertical="center" wrapText="1"/>
    </xf>
    <xf numFmtId="168" fontId="23" fillId="3" borderId="5" xfId="3" applyNumberFormat="1" applyFont="1" applyFill="1" applyBorder="1" applyAlignment="1">
      <alignment horizontal="center" vertical="center" wrapText="1"/>
    </xf>
    <xf numFmtId="168" fontId="23" fillId="3" borderId="1" xfId="3" applyNumberFormat="1" applyFont="1" applyFill="1" applyBorder="1" applyAlignment="1">
      <alignment horizontal="center" vertical="center" wrapText="1"/>
    </xf>
    <xf numFmtId="168" fontId="5" fillId="3" borderId="1" xfId="0" applyNumberFormat="1" applyFont="1" applyFill="1" applyBorder="1" applyAlignment="1">
      <alignment horizontal="center" vertical="center" wrapText="1"/>
    </xf>
    <xf numFmtId="170" fontId="72" fillId="3" borderId="5" xfId="2" applyNumberFormat="1" applyFont="1" applyFill="1" applyBorder="1" applyAlignment="1">
      <alignment horizontal="center" vertical="center" wrapText="1"/>
    </xf>
    <xf numFmtId="170" fontId="72" fillId="3" borderId="3" xfId="2" applyNumberFormat="1" applyFont="1" applyFill="1" applyBorder="1" applyAlignment="1">
      <alignment horizontal="center" vertical="center" wrapText="1"/>
    </xf>
    <xf numFmtId="168" fontId="23" fillId="3" borderId="1" xfId="0" applyNumberFormat="1" applyFont="1" applyFill="1" applyBorder="1" applyAlignment="1">
      <alignment horizontal="center" vertical="center" wrapText="1"/>
    </xf>
    <xf numFmtId="168" fontId="5" fillId="3" borderId="8" xfId="0" applyNumberFormat="1" applyFont="1" applyFill="1" applyBorder="1" applyAlignment="1">
      <alignment horizontal="center" vertical="center" wrapText="1"/>
    </xf>
    <xf numFmtId="168" fontId="5" fillId="3" borderId="5" xfId="0" applyNumberFormat="1" applyFont="1" applyFill="1" applyBorder="1" applyAlignment="1">
      <alignment horizontal="center" vertical="center" wrapText="1"/>
    </xf>
    <xf numFmtId="168" fontId="5" fillId="3" borderId="6" xfId="0" applyNumberFormat="1" applyFont="1" applyFill="1" applyBorder="1" applyAlignment="1">
      <alignment horizontal="center" vertical="center" wrapText="1"/>
    </xf>
    <xf numFmtId="168" fontId="23" fillId="3" borderId="6" xfId="0" applyNumberFormat="1" applyFont="1" applyFill="1" applyBorder="1" applyAlignment="1">
      <alignment horizontal="center" vertical="center" wrapText="1"/>
    </xf>
    <xf numFmtId="168" fontId="23" fillId="3" borderId="8" xfId="0" applyNumberFormat="1" applyFont="1" applyFill="1" applyBorder="1" applyAlignment="1">
      <alignment horizontal="center" vertical="center" wrapText="1"/>
    </xf>
    <xf numFmtId="168" fontId="23" fillId="3" borderId="4" xfId="0" applyNumberFormat="1" applyFont="1" applyFill="1" applyBorder="1" applyAlignment="1">
      <alignment horizontal="center" vertical="center" wrapText="1"/>
    </xf>
    <xf numFmtId="170" fontId="72" fillId="3" borderId="1" xfId="2" applyNumberFormat="1" applyFont="1" applyFill="1" applyBorder="1" applyAlignment="1">
      <alignment horizontal="center" vertical="center" wrapText="1"/>
    </xf>
    <xf numFmtId="168" fontId="23" fillId="3" borderId="5" xfId="0" applyNumberFormat="1" applyFont="1" applyFill="1" applyBorder="1" applyAlignment="1">
      <alignment horizontal="center" vertical="center" wrapText="1"/>
    </xf>
    <xf numFmtId="168" fontId="23" fillId="3" borderId="1" xfId="3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/>
    </xf>
    <xf numFmtId="168" fontId="5" fillId="3" borderId="7" xfId="0" applyNumberFormat="1" applyFont="1" applyFill="1" applyBorder="1" applyAlignment="1">
      <alignment horizontal="center" vertical="center" wrapText="1"/>
    </xf>
    <xf numFmtId="168" fontId="23" fillId="3" borderId="7" xfId="3" applyNumberFormat="1" applyFont="1" applyFill="1" applyBorder="1" applyAlignment="1">
      <alignment horizontal="center" vertical="center" wrapText="1"/>
    </xf>
    <xf numFmtId="168" fontId="23" fillId="3" borderId="5" xfId="3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/>
    </xf>
    <xf numFmtId="168" fontId="5" fillId="3" borderId="1" xfId="0" applyNumberFormat="1" applyFont="1" applyFill="1" applyBorder="1" applyAlignment="1">
      <alignment horizontal="center" vertical="center"/>
    </xf>
    <xf numFmtId="168" fontId="77" fillId="10" borderId="14" xfId="0" applyNumberFormat="1" applyFont="1" applyFill="1" applyBorder="1" applyAlignment="1">
      <alignment horizontal="right"/>
    </xf>
    <xf numFmtId="168" fontId="77" fillId="10" borderId="15" xfId="0" applyNumberFormat="1" applyFont="1" applyFill="1" applyBorder="1" applyAlignment="1">
      <alignment horizontal="right"/>
    </xf>
    <xf numFmtId="168" fontId="77" fillId="10" borderId="9" xfId="0" applyNumberFormat="1" applyFont="1" applyFill="1" applyBorder="1" applyAlignment="1">
      <alignment horizontal="right"/>
    </xf>
    <xf numFmtId="168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170" fontId="5" fillId="3" borderId="1" xfId="2" applyNumberFormat="1" applyFont="1" applyFill="1" applyBorder="1" applyAlignment="1">
      <alignment horizontal="center"/>
    </xf>
    <xf numFmtId="170" fontId="5" fillId="3" borderId="1" xfId="2" applyNumberFormat="1" applyFont="1" applyFill="1" applyBorder="1" applyAlignment="1">
      <alignment horizontal="right"/>
    </xf>
    <xf numFmtId="0" fontId="5" fillId="3" borderId="0" xfId="0" applyNumberFormat="1" applyFont="1" applyFill="1"/>
    <xf numFmtId="3" fontId="5" fillId="3" borderId="0" xfId="0" applyNumberFormat="1" applyFont="1" applyFill="1"/>
    <xf numFmtId="0" fontId="5" fillId="3" borderId="0" xfId="0" applyFont="1" applyFill="1"/>
    <xf numFmtId="168" fontId="5" fillId="3" borderId="0" xfId="0" applyNumberFormat="1" applyFont="1" applyFill="1"/>
    <xf numFmtId="170" fontId="5" fillId="3" borderId="1" xfId="2" applyNumberFormat="1" applyFont="1" applyFill="1" applyBorder="1" applyAlignment="1">
      <alignment horizontal="right" indent="2"/>
    </xf>
    <xf numFmtId="170" fontId="5" fillId="3" borderId="1" xfId="2" applyNumberFormat="1" applyFont="1" applyFill="1" applyBorder="1" applyAlignment="1">
      <alignment horizontal="left" indent="1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left" vertical="center"/>
    </xf>
    <xf numFmtId="168" fontId="5" fillId="3" borderId="6" xfId="0" applyNumberFormat="1" applyFont="1" applyFill="1" applyBorder="1" applyAlignment="1">
      <alignment vertical="center" wrapText="1"/>
    </xf>
    <xf numFmtId="168" fontId="5" fillId="3" borderId="8" xfId="0" applyNumberFormat="1" applyFont="1" applyFill="1" applyBorder="1" applyAlignment="1">
      <alignment vertical="center" wrapText="1"/>
    </xf>
    <xf numFmtId="168" fontId="5" fillId="3" borderId="5" xfId="0" applyNumberFormat="1" applyFont="1" applyFill="1" applyBorder="1" applyAlignment="1">
      <alignment vertical="center" wrapText="1"/>
    </xf>
    <xf numFmtId="172" fontId="78" fillId="3" borderId="1" xfId="2" applyNumberFormat="1" applyFont="1" applyFill="1" applyBorder="1" applyAlignment="1">
      <alignment vertical="center" wrapText="1"/>
    </xf>
    <xf numFmtId="3" fontId="59" fillId="3" borderId="1" xfId="0" applyNumberFormat="1" applyFont="1" applyFill="1" applyBorder="1" applyAlignment="1">
      <alignment horizontal="left" vertical="center"/>
    </xf>
    <xf numFmtId="3" fontId="59" fillId="3" borderId="1" xfId="0" applyNumberFormat="1" applyFont="1" applyFill="1" applyBorder="1" applyAlignment="1">
      <alignment vertical="center"/>
    </xf>
    <xf numFmtId="172" fontId="78" fillId="3" borderId="6" xfId="2" applyNumberFormat="1" applyFont="1" applyFill="1" applyBorder="1" applyAlignment="1">
      <alignment vertical="center" wrapText="1"/>
    </xf>
    <xf numFmtId="3" fontId="59" fillId="3" borderId="6" xfId="0" applyNumberFormat="1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left"/>
    </xf>
    <xf numFmtId="170" fontId="5" fillId="3" borderId="5" xfId="2" applyNumberFormat="1" applyFont="1" applyFill="1" applyBorder="1" applyAlignment="1">
      <alignment horizontal="center"/>
    </xf>
    <xf numFmtId="172" fontId="78" fillId="3" borderId="8" xfId="2" applyNumberFormat="1" applyFont="1" applyFill="1" applyBorder="1" applyAlignment="1">
      <alignment vertical="center" wrapText="1"/>
    </xf>
    <xf numFmtId="3" fontId="59" fillId="3" borderId="8" xfId="0" applyNumberFormat="1" applyFont="1" applyFill="1" applyBorder="1" applyAlignment="1">
      <alignment horizontal="left" vertical="center"/>
    </xf>
    <xf numFmtId="172" fontId="78" fillId="3" borderId="5" xfId="2" applyNumberFormat="1" applyFont="1" applyFill="1" applyBorder="1" applyAlignment="1">
      <alignment vertical="center" wrapText="1"/>
    </xf>
    <xf numFmtId="3" fontId="59" fillId="3" borderId="5" xfId="0" applyNumberFormat="1" applyFont="1" applyFill="1" applyBorder="1" applyAlignment="1">
      <alignment horizontal="left" vertical="center"/>
    </xf>
    <xf numFmtId="172" fontId="78" fillId="3" borderId="1" xfId="2" applyNumberFormat="1" applyFont="1" applyFill="1" applyBorder="1" applyAlignment="1">
      <alignment vertical="center" wrapText="1"/>
    </xf>
    <xf numFmtId="3" fontId="59" fillId="3" borderId="1" xfId="0" applyNumberFormat="1" applyFont="1" applyFill="1" applyBorder="1" applyAlignment="1">
      <alignment horizontal="justify" vertical="center"/>
    </xf>
    <xf numFmtId="172" fontId="78" fillId="3" borderId="3" xfId="2" applyNumberFormat="1" applyFont="1" applyFill="1" applyBorder="1" applyAlignment="1">
      <alignment vertical="center" wrapText="1"/>
    </xf>
    <xf numFmtId="3" fontId="59" fillId="3" borderId="3" xfId="0" applyNumberFormat="1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170" fontId="5" fillId="3" borderId="3" xfId="2" applyNumberFormat="1" applyFont="1" applyFill="1" applyBorder="1" applyAlignment="1">
      <alignment horizontal="center"/>
    </xf>
    <xf numFmtId="0" fontId="5" fillId="3" borderId="13" xfId="0" applyNumberFormat="1" applyFont="1" applyFill="1" applyBorder="1"/>
    <xf numFmtId="3" fontId="5" fillId="3" borderId="13" xfId="0" applyNumberFormat="1" applyFont="1" applyFill="1" applyBorder="1"/>
    <xf numFmtId="0" fontId="5" fillId="3" borderId="13" xfId="0" applyFont="1" applyFill="1" applyBorder="1"/>
    <xf numFmtId="3" fontId="2" fillId="3" borderId="5" xfId="0" applyNumberFormat="1" applyFont="1" applyFill="1" applyBorder="1" applyAlignment="1">
      <alignment vertical="center"/>
    </xf>
    <xf numFmtId="3" fontId="2" fillId="3" borderId="5" xfId="0" applyNumberFormat="1" applyFont="1" applyFill="1" applyBorder="1" applyAlignment="1">
      <alignment horizontal="left" vertical="center"/>
    </xf>
    <xf numFmtId="3" fontId="2" fillId="3" borderId="6" xfId="0" applyNumberFormat="1" applyFont="1" applyFill="1" applyBorder="1" applyAlignment="1">
      <alignment vertical="center"/>
    </xf>
    <xf numFmtId="3" fontId="59" fillId="3" borderId="6" xfId="0" applyNumberFormat="1" applyFont="1" applyFill="1" applyBorder="1" applyAlignment="1">
      <alignment horizontal="left" vertical="center" wrapText="1"/>
    </xf>
    <xf numFmtId="3" fontId="2" fillId="3" borderId="5" xfId="0" applyNumberFormat="1" applyFont="1" applyFill="1" applyBorder="1" applyAlignment="1">
      <alignment vertical="center"/>
    </xf>
    <xf numFmtId="3" fontId="59" fillId="3" borderId="5" xfId="0" applyNumberFormat="1" applyFont="1" applyFill="1" applyBorder="1" applyAlignment="1">
      <alignment horizontal="left" vertical="center" wrapText="1"/>
    </xf>
    <xf numFmtId="3" fontId="2" fillId="3" borderId="3" xfId="0" applyNumberFormat="1" applyFont="1" applyFill="1" applyBorder="1" applyAlignment="1">
      <alignment vertical="center"/>
    </xf>
    <xf numFmtId="3" fontId="78" fillId="3" borderId="3" xfId="0" applyNumberFormat="1" applyFont="1" applyFill="1" applyBorder="1" applyAlignment="1">
      <alignment horizontal="justify" vertical="center"/>
    </xf>
    <xf numFmtId="3" fontId="2" fillId="3" borderId="3" xfId="0" applyNumberFormat="1" applyFont="1" applyFill="1" applyBorder="1" applyAlignment="1">
      <alignment horizontal="justify" vertical="center"/>
    </xf>
    <xf numFmtId="3" fontId="2" fillId="3" borderId="5" xfId="0" applyNumberFormat="1" applyFont="1" applyFill="1" applyBorder="1" applyAlignment="1">
      <alignment horizontal="justify" vertical="center"/>
    </xf>
    <xf numFmtId="172" fontId="78" fillId="3" borderId="7" xfId="2" applyNumberFormat="1" applyFont="1" applyFill="1" applyBorder="1" applyAlignment="1">
      <alignment vertical="center" wrapText="1"/>
    </xf>
    <xf numFmtId="3" fontId="2" fillId="3" borderId="7" xfId="0" applyNumberFormat="1" applyFont="1" applyFill="1" applyBorder="1" applyAlignment="1">
      <alignment horizontal="left" vertical="center"/>
    </xf>
    <xf numFmtId="0" fontId="5" fillId="3" borderId="1" xfId="0" applyNumberFormat="1" applyFont="1" applyFill="1" applyBorder="1"/>
    <xf numFmtId="3" fontId="5" fillId="3" borderId="1" xfId="0" applyNumberFormat="1" applyFont="1" applyFill="1" applyBorder="1"/>
    <xf numFmtId="0" fontId="5" fillId="3" borderId="1" xfId="0" applyFont="1" applyFill="1" applyBorder="1"/>
    <xf numFmtId="3" fontId="2" fillId="3" borderId="5" xfId="0" applyNumberFormat="1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left"/>
    </xf>
    <xf numFmtId="3" fontId="59" fillId="3" borderId="1" xfId="0" applyNumberFormat="1" applyFont="1" applyFill="1" applyBorder="1" applyAlignment="1">
      <alignment vertical="center"/>
    </xf>
    <xf numFmtId="3" fontId="2" fillId="3" borderId="4" xfId="0" applyNumberFormat="1" applyFont="1" applyFill="1" applyBorder="1" applyAlignment="1">
      <alignment vertical="center"/>
    </xf>
    <xf numFmtId="3" fontId="59" fillId="3" borderId="4" xfId="0" applyNumberFormat="1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170" fontId="5" fillId="3" borderId="4" xfId="2" applyNumberFormat="1" applyFont="1" applyFill="1" applyBorder="1" applyAlignment="1">
      <alignment horizontal="center"/>
    </xf>
    <xf numFmtId="170" fontId="5" fillId="3" borderId="5" xfId="2" applyNumberFormat="1" applyFont="1" applyFill="1" applyBorder="1" applyAlignment="1">
      <alignment horizontal="right"/>
    </xf>
    <xf numFmtId="3" fontId="2" fillId="3" borderId="6" xfId="0" applyNumberFormat="1" applyFont="1" applyFill="1" applyBorder="1" applyAlignment="1">
      <alignment vertical="center"/>
    </xf>
    <xf numFmtId="3" fontId="59" fillId="3" borderId="6" xfId="0" applyNumberFormat="1" applyFont="1" applyFill="1" applyBorder="1" applyAlignment="1">
      <alignment horizontal="left" vertical="center"/>
    </xf>
    <xf numFmtId="170" fontId="5" fillId="3" borderId="6" xfId="2" applyNumberFormat="1" applyFont="1" applyFill="1" applyBorder="1" applyAlignment="1">
      <alignment horizontal="center"/>
    </xf>
    <xf numFmtId="170" fontId="5" fillId="3" borderId="6" xfId="2" applyNumberFormat="1" applyFont="1" applyFill="1" applyBorder="1" applyAlignment="1">
      <alignment horizontal="right"/>
    </xf>
    <xf numFmtId="0" fontId="5" fillId="3" borderId="0" xfId="0" applyNumberFormat="1" applyFont="1" applyFill="1" applyBorder="1"/>
    <xf numFmtId="3" fontId="5" fillId="3" borderId="0" xfId="0" applyNumberFormat="1" applyFont="1" applyFill="1" applyBorder="1"/>
    <xf numFmtId="0" fontId="5" fillId="3" borderId="0" xfId="0" applyFont="1" applyFill="1" applyBorder="1"/>
    <xf numFmtId="172" fontId="44" fillId="3" borderId="5" xfId="2" applyNumberFormat="1" applyFont="1" applyFill="1" applyBorder="1" applyAlignment="1">
      <alignment vertical="center" wrapText="1"/>
    </xf>
    <xf numFmtId="0" fontId="44" fillId="3" borderId="1" xfId="0" applyFont="1" applyFill="1" applyBorder="1" applyAlignment="1">
      <alignment horizontal="left" vertical="center" wrapText="1"/>
    </xf>
    <xf numFmtId="172" fontId="44" fillId="2" borderId="1" xfId="2" applyNumberFormat="1" applyFont="1" applyFill="1" applyBorder="1" applyAlignment="1">
      <alignment vertical="center" wrapText="1"/>
    </xf>
    <xf numFmtId="0" fontId="45" fillId="3" borderId="1" xfId="0" applyFont="1" applyFill="1" applyBorder="1" applyAlignment="1">
      <alignment horizontal="left" vertical="center" wrapText="1"/>
    </xf>
    <xf numFmtId="172" fontId="44" fillId="0" borderId="1" xfId="2" applyNumberFormat="1" applyFont="1" applyFill="1" applyBorder="1" applyAlignment="1">
      <alignment vertical="center" wrapText="1"/>
    </xf>
    <xf numFmtId="3" fontId="2" fillId="3" borderId="1" xfId="4" applyNumberFormat="1" applyFont="1" applyFill="1" applyBorder="1" applyAlignment="1">
      <alignment vertical="center"/>
    </xf>
    <xf numFmtId="3" fontId="2" fillId="3" borderId="14" xfId="4" applyNumberFormat="1" applyFont="1" applyFill="1" applyBorder="1" applyAlignment="1">
      <alignment vertical="center"/>
    </xf>
    <xf numFmtId="172" fontId="44" fillId="0" borderId="1" xfId="2" applyNumberFormat="1" applyFont="1" applyFill="1" applyBorder="1" applyAlignment="1">
      <alignment horizontal="left" vertical="center" wrapText="1"/>
    </xf>
    <xf numFmtId="172" fontId="44" fillId="3" borderId="1" xfId="2" applyNumberFormat="1" applyFont="1" applyFill="1" applyBorder="1" applyAlignment="1">
      <alignment horizontal="left" vertical="center" wrapText="1"/>
    </xf>
    <xf numFmtId="3" fontId="44" fillId="0" borderId="1" xfId="4" applyNumberFormat="1" applyFont="1" applyFill="1" applyBorder="1" applyAlignment="1">
      <alignment horizontal="right" vertical="center" wrapText="1"/>
    </xf>
    <xf numFmtId="3" fontId="83" fillId="3" borderId="1" xfId="0" applyNumberFormat="1" applyFont="1" applyFill="1" applyBorder="1" applyAlignment="1">
      <alignment horizontal="left" vertical="center" wrapText="1"/>
    </xf>
    <xf numFmtId="172" fontId="5" fillId="3" borderId="1" xfId="2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72" fontId="78" fillId="2" borderId="5" xfId="2" applyNumberFormat="1" applyFont="1" applyFill="1" applyBorder="1" applyAlignment="1">
      <alignment horizontal="left" vertical="center" wrapText="1"/>
    </xf>
    <xf numFmtId="0" fontId="45" fillId="2" borderId="5" xfId="0" applyFont="1" applyFill="1" applyBorder="1" applyAlignment="1">
      <alignment horizontal="left" vertical="center" wrapText="1"/>
    </xf>
    <xf numFmtId="0" fontId="45" fillId="3" borderId="5" xfId="0" applyFont="1" applyFill="1" applyBorder="1" applyAlignment="1">
      <alignment horizontal="left" vertical="center" wrapText="1"/>
    </xf>
    <xf numFmtId="172" fontId="78" fillId="3" borderId="5" xfId="2" applyNumberFormat="1" applyFont="1" applyFill="1" applyBorder="1" applyAlignment="1">
      <alignment horizontal="left" vertical="center" wrapText="1"/>
    </xf>
    <xf numFmtId="3" fontId="59" fillId="3" borderId="6" xfId="0" applyNumberFormat="1" applyFont="1" applyFill="1" applyBorder="1" applyAlignment="1">
      <alignment vertical="center" wrapText="1"/>
    </xf>
    <xf numFmtId="0" fontId="78" fillId="3" borderId="6" xfId="0" applyFont="1" applyFill="1" applyBorder="1" applyAlignment="1">
      <alignment horizontal="left" vertical="center" wrapText="1"/>
    </xf>
    <xf numFmtId="170" fontId="2" fillId="3" borderId="5" xfId="2" applyNumberFormat="1" applyFont="1" applyFill="1" applyBorder="1" applyAlignment="1">
      <alignment horizontal="center"/>
    </xf>
    <xf numFmtId="3" fontId="59" fillId="3" borderId="8" xfId="0" applyNumberFormat="1" applyFont="1" applyFill="1" applyBorder="1" applyAlignment="1">
      <alignment vertical="center" wrapText="1"/>
    </xf>
    <xf numFmtId="0" fontId="78" fillId="3" borderId="8" xfId="0" applyFont="1" applyFill="1" applyBorder="1" applyAlignment="1">
      <alignment horizontal="left" vertical="center" wrapText="1"/>
    </xf>
    <xf numFmtId="170" fontId="2" fillId="3" borderId="1" xfId="2" applyNumberFormat="1" applyFont="1" applyFill="1" applyBorder="1" applyAlignment="1">
      <alignment horizontal="center"/>
    </xf>
    <xf numFmtId="3" fontId="59" fillId="3" borderId="4" xfId="0" applyNumberFormat="1" applyFont="1" applyFill="1" applyBorder="1" applyAlignment="1">
      <alignment vertical="center" wrapText="1"/>
    </xf>
    <xf numFmtId="0" fontId="78" fillId="3" borderId="4" xfId="0" applyFont="1" applyFill="1" applyBorder="1" applyAlignment="1">
      <alignment horizontal="left" vertical="center" wrapText="1"/>
    </xf>
    <xf numFmtId="3" fontId="59" fillId="3" borderId="7" xfId="0" applyNumberFormat="1" applyFont="1" applyFill="1" applyBorder="1" applyAlignment="1">
      <alignment horizontal="center" vertical="center" wrapText="1"/>
    </xf>
    <xf numFmtId="0" fontId="78" fillId="3" borderId="7" xfId="0" applyFont="1" applyFill="1" applyBorder="1" applyAlignment="1">
      <alignment horizontal="left" vertical="center" wrapText="1"/>
    </xf>
    <xf numFmtId="3" fontId="59" fillId="3" borderId="8" xfId="0" applyNumberFormat="1" applyFont="1" applyFill="1" applyBorder="1" applyAlignment="1">
      <alignment horizontal="center" vertical="center" wrapText="1"/>
    </xf>
    <xf numFmtId="3" fontId="59" fillId="3" borderId="5" xfId="0" applyNumberFormat="1" applyFont="1" applyFill="1" applyBorder="1" applyAlignment="1">
      <alignment horizontal="center" vertical="center" wrapText="1"/>
    </xf>
    <xf numFmtId="0" fontId="78" fillId="3" borderId="5" xfId="0" applyFont="1" applyFill="1" applyBorder="1" applyAlignment="1">
      <alignment horizontal="left" vertical="center" wrapText="1"/>
    </xf>
    <xf numFmtId="3" fontId="59" fillId="3" borderId="1" xfId="0" applyNumberFormat="1" applyFont="1" applyFill="1" applyBorder="1" applyAlignment="1">
      <alignment horizontal="center" vertical="center" wrapText="1"/>
    </xf>
    <xf numFmtId="0" fontId="78" fillId="3" borderId="1" xfId="0" applyFont="1" applyFill="1" applyBorder="1" applyAlignment="1">
      <alignment horizontal="left" vertical="center" wrapText="1"/>
    </xf>
    <xf numFmtId="3" fontId="59" fillId="3" borderId="6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/>
    <xf numFmtId="0" fontId="17" fillId="0" borderId="1" xfId="0" applyFont="1" applyBorder="1" applyAlignment="1">
      <alignment horizontal="center"/>
    </xf>
    <xf numFmtId="0" fontId="17" fillId="3" borderId="1" xfId="0" applyFont="1" applyFill="1" applyBorder="1"/>
  </cellXfs>
  <cellStyles count="9">
    <cellStyle name="Euro" xfId="1" xr:uid="{00000000-0005-0000-0000-000000000000}"/>
    <cellStyle name="Millares" xfId="2" builtinId="3"/>
    <cellStyle name="Millares [0]" xfId="3" builtinId="6"/>
    <cellStyle name="Millares 2" xfId="4" xr:uid="{00000000-0005-0000-0000-000003000000}"/>
    <cellStyle name="Millares 4" xfId="8" xr:uid="{00000000-0005-0000-0000-000004000000}"/>
    <cellStyle name="Normal" xfId="0" builtinId="0"/>
    <cellStyle name="Normal 2" xfId="5" xr:uid="{00000000-0005-0000-0000-000006000000}"/>
    <cellStyle name="Normal 5" xfId="6" xr:uid="{00000000-0005-0000-0000-000007000000}"/>
    <cellStyle name="Normal 6" xfId="7" xr:uid="{00000000-0005-0000-0000-000008000000}"/>
  </cellStyles>
  <dxfs count="108"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95249</xdr:colOff>
      <xdr:row>5</xdr:row>
      <xdr:rowOff>285751</xdr:rowOff>
    </xdr:from>
    <xdr:to>
      <xdr:col>38</xdr:col>
      <xdr:colOff>653144</xdr:colOff>
      <xdr:row>19</xdr:row>
      <xdr:rowOff>204471</xdr:rowOff>
    </xdr:to>
    <xdr:pic>
      <xdr:nvPicPr>
        <xdr:cNvPr id="51120" name="Imagen 3">
          <a:extLst>
            <a:ext uri="{FF2B5EF4-FFF2-40B4-BE49-F238E27FC236}">
              <a16:creationId xmlns:a16="http://schemas.microsoft.com/office/drawing/2014/main" id="{00000000-0008-0000-0000-0000B0C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922356" y="5157108"/>
          <a:ext cx="7415894" cy="4014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272143</xdr:colOff>
      <xdr:row>1</xdr:row>
      <xdr:rowOff>27215</xdr:rowOff>
    </xdr:from>
    <xdr:to>
      <xdr:col>8</xdr:col>
      <xdr:colOff>616324</xdr:colOff>
      <xdr:row>4</xdr:row>
      <xdr:rowOff>312966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88614" y="223318"/>
          <a:ext cx="3425798" cy="3437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392208</xdr:rowOff>
    </xdr:from>
    <xdr:to>
      <xdr:col>5</xdr:col>
      <xdr:colOff>2343543</xdr:colOff>
      <xdr:row>1</xdr:row>
      <xdr:rowOff>2325222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37186CF-A248-45BA-9E31-CC29BC64F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691" y="588311"/>
          <a:ext cx="7036006" cy="1933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DD221"/>
  <sheetViews>
    <sheetView showGridLines="0" tabSelected="1" topLeftCell="A207" zoomScale="68" zoomScaleNormal="68" zoomScaleSheetLayoutView="70" workbookViewId="0">
      <selection activeCell="U220" sqref="U220"/>
    </sheetView>
  </sheetViews>
  <sheetFormatPr baseColWidth="10" defaultRowHeight="18" x14ac:dyDescent="0.25"/>
  <cols>
    <col min="1" max="1" width="9.7109375" bestFit="1" customWidth="1"/>
    <col min="2" max="2" width="10" style="175" customWidth="1"/>
    <col min="3" max="3" width="13.5703125" style="101" customWidth="1"/>
    <col min="4" max="4" width="45.7109375" style="1" customWidth="1"/>
    <col min="5" max="5" width="10.85546875" style="1" bestFit="1" customWidth="1"/>
    <col min="6" max="6" width="38.5703125" style="265" bestFit="1" customWidth="1"/>
    <col min="7" max="7" width="23.7109375" style="25" customWidth="1"/>
    <col min="8" max="8" width="22.42578125" style="20" customWidth="1"/>
    <col min="9" max="9" width="22.140625" style="21" customWidth="1"/>
    <col min="10" max="10" width="20.7109375" style="21" customWidth="1"/>
    <col min="11" max="12" width="22.42578125" style="21" customWidth="1"/>
    <col min="13" max="13" width="21.7109375" style="21" customWidth="1"/>
    <col min="14" max="14" width="22.42578125" style="21" customWidth="1"/>
    <col min="15" max="15" width="21.7109375" style="11" customWidth="1"/>
    <col min="16" max="18" width="22.42578125" style="11" customWidth="1"/>
    <col min="19" max="19" width="24.28515625" style="22" bestFit="1" customWidth="1"/>
    <col min="20" max="20" width="21.42578125" style="22" bestFit="1" customWidth="1"/>
    <col min="21" max="21" width="24.5703125" style="244" customWidth="1"/>
    <col min="22" max="22" width="11.42578125" style="11"/>
    <col min="25" max="25" width="14.85546875" bestFit="1" customWidth="1"/>
    <col min="26" max="26" width="14.140625" bestFit="1" customWidth="1"/>
  </cols>
  <sheetData>
    <row r="1" spans="1:27" ht="15.75" customHeight="1" x14ac:dyDescent="0.25">
      <c r="B1" s="173"/>
      <c r="C1" s="241"/>
      <c r="D1" s="241"/>
      <c r="E1" s="171"/>
      <c r="F1" s="26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242"/>
    </row>
    <row r="2" spans="1:27" ht="203.25" customHeight="1" x14ac:dyDescent="0.25">
      <c r="A2" s="171"/>
      <c r="B2" s="173"/>
      <c r="C2" s="241"/>
      <c r="D2" s="241"/>
      <c r="E2" s="171"/>
      <c r="F2" s="26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242"/>
    </row>
    <row r="3" spans="1:27" ht="20.25" x14ac:dyDescent="0.3">
      <c r="A3" s="318" t="s">
        <v>219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171"/>
      <c r="U3" s="242"/>
    </row>
    <row r="4" spans="1:27" ht="25.5" customHeight="1" x14ac:dyDescent="0.35">
      <c r="A4" s="313" t="s">
        <v>220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</row>
    <row r="5" spans="1:27" ht="30.75" customHeight="1" x14ac:dyDescent="0.35">
      <c r="A5" s="314" t="s">
        <v>421</v>
      </c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</row>
    <row r="6" spans="1:27" s="7" customFormat="1" ht="44.25" customHeight="1" x14ac:dyDescent="0.2">
      <c r="A6" s="245" t="s">
        <v>15</v>
      </c>
      <c r="B6" s="245" t="s">
        <v>12</v>
      </c>
      <c r="C6" s="266" t="s">
        <v>13</v>
      </c>
      <c r="D6" s="245" t="s">
        <v>14</v>
      </c>
      <c r="E6" s="246" t="s">
        <v>16</v>
      </c>
      <c r="F6" s="262" t="s">
        <v>17</v>
      </c>
      <c r="G6" s="247" t="s">
        <v>0</v>
      </c>
      <c r="H6" s="248" t="s">
        <v>1</v>
      </c>
      <c r="I6" s="248" t="s">
        <v>2</v>
      </c>
      <c r="J6" s="248" t="s">
        <v>3</v>
      </c>
      <c r="K6" s="248" t="s">
        <v>4</v>
      </c>
      <c r="L6" s="248" t="s">
        <v>5</v>
      </c>
      <c r="M6" s="248" t="s">
        <v>6</v>
      </c>
      <c r="N6" s="248" t="s">
        <v>7</v>
      </c>
      <c r="O6" s="249" t="s">
        <v>8</v>
      </c>
      <c r="P6" s="248" t="s">
        <v>9</v>
      </c>
      <c r="Q6" s="248" t="s">
        <v>10</v>
      </c>
      <c r="R6" s="248" t="s">
        <v>11</v>
      </c>
      <c r="S6" s="250" t="s">
        <v>23</v>
      </c>
      <c r="T6" s="250" t="s">
        <v>420</v>
      </c>
      <c r="U6" s="251" t="s">
        <v>22</v>
      </c>
      <c r="V6" s="12"/>
    </row>
    <row r="7" spans="1:27" s="331" customFormat="1" ht="21.95" customHeight="1" x14ac:dyDescent="0.25">
      <c r="A7" s="319">
        <v>1</v>
      </c>
      <c r="B7" s="303"/>
      <c r="C7" s="323">
        <v>657960</v>
      </c>
      <c r="D7" s="324" t="s">
        <v>26</v>
      </c>
      <c r="E7" s="325">
        <v>111</v>
      </c>
      <c r="F7" s="326" t="s">
        <v>18</v>
      </c>
      <c r="G7" s="327">
        <v>22000000</v>
      </c>
      <c r="H7" s="327">
        <v>22000000</v>
      </c>
      <c r="I7" s="327">
        <v>22000000</v>
      </c>
      <c r="J7" s="327">
        <v>22000000</v>
      </c>
      <c r="K7" s="327">
        <v>22000000</v>
      </c>
      <c r="L7" s="327">
        <v>22000000</v>
      </c>
      <c r="M7" s="327">
        <v>22000000</v>
      </c>
      <c r="N7" s="327">
        <v>22000000</v>
      </c>
      <c r="O7" s="327">
        <v>22000000</v>
      </c>
      <c r="P7" s="327">
        <v>22000000</v>
      </c>
      <c r="Q7" s="327">
        <v>22000000</v>
      </c>
      <c r="R7" s="327">
        <v>22000000</v>
      </c>
      <c r="S7" s="328">
        <f>SUM(G7:R7)</f>
        <v>264000000</v>
      </c>
      <c r="T7" s="255">
        <f>S7/12</f>
        <v>22000000</v>
      </c>
      <c r="U7" s="310">
        <f>SUM(S7:T10)</f>
        <v>286000000</v>
      </c>
      <c r="V7" s="329"/>
      <c r="W7" s="330"/>
      <c r="Y7" s="332"/>
    </row>
    <row r="8" spans="1:27" s="331" customFormat="1" ht="21.95" customHeight="1" x14ac:dyDescent="0.25">
      <c r="A8" s="319"/>
      <c r="B8" s="303"/>
      <c r="C8" s="323"/>
      <c r="D8" s="324"/>
      <c r="E8" s="325">
        <v>113</v>
      </c>
      <c r="F8" s="326" t="s">
        <v>19</v>
      </c>
      <c r="G8" s="327"/>
      <c r="H8" s="327"/>
      <c r="I8" s="327"/>
      <c r="J8" s="327"/>
      <c r="K8" s="327"/>
      <c r="L8" s="327"/>
      <c r="M8" s="327"/>
      <c r="N8" s="327"/>
      <c r="O8" s="327"/>
      <c r="P8" s="327"/>
      <c r="Q8" s="327"/>
      <c r="R8" s="327"/>
      <c r="S8" s="328">
        <f t="shared" ref="S8:S80" si="0">SUM(G8:R8)</f>
        <v>0</v>
      </c>
      <c r="T8" s="255">
        <f t="shared" ref="T8:T80" si="1">S8/12</f>
        <v>0</v>
      </c>
      <c r="U8" s="310"/>
      <c r="V8" s="329"/>
      <c r="W8" s="330"/>
      <c r="Y8" s="332"/>
      <c r="AA8" s="330"/>
    </row>
    <row r="9" spans="1:27" s="331" customFormat="1" ht="21.95" customHeight="1" x14ac:dyDescent="0.25">
      <c r="A9" s="319"/>
      <c r="B9" s="303"/>
      <c r="C9" s="323"/>
      <c r="D9" s="324"/>
      <c r="E9" s="325">
        <v>133</v>
      </c>
      <c r="F9" s="326" t="s">
        <v>21</v>
      </c>
      <c r="G9" s="333" t="s">
        <v>339</v>
      </c>
      <c r="H9" s="333" t="s">
        <v>339</v>
      </c>
      <c r="I9" s="333" t="s">
        <v>339</v>
      </c>
      <c r="J9" s="333" t="s">
        <v>339</v>
      </c>
      <c r="K9" s="333" t="s">
        <v>339</v>
      </c>
      <c r="L9" s="333" t="s">
        <v>339</v>
      </c>
      <c r="M9" s="333" t="s">
        <v>339</v>
      </c>
      <c r="N9" s="333" t="s">
        <v>339</v>
      </c>
      <c r="O9" s="333" t="s">
        <v>339</v>
      </c>
      <c r="P9" s="333" t="s">
        <v>339</v>
      </c>
      <c r="Q9" s="333" t="s">
        <v>339</v>
      </c>
      <c r="R9" s="333" t="s">
        <v>339</v>
      </c>
      <c r="S9" s="333" t="s">
        <v>339</v>
      </c>
      <c r="T9" s="333" t="s">
        <v>339</v>
      </c>
      <c r="U9" s="310"/>
      <c r="V9" s="329"/>
      <c r="W9" s="330"/>
    </row>
    <row r="10" spans="1:27" s="331" customFormat="1" ht="21.95" customHeight="1" x14ac:dyDescent="0.25">
      <c r="A10" s="319"/>
      <c r="B10" s="303"/>
      <c r="C10" s="323"/>
      <c r="D10" s="324"/>
      <c r="E10" s="325">
        <v>232</v>
      </c>
      <c r="F10" s="326" t="s">
        <v>20</v>
      </c>
      <c r="G10" s="334"/>
      <c r="H10" s="327">
        <v>0</v>
      </c>
      <c r="I10" s="328">
        <v>0</v>
      </c>
      <c r="J10" s="328">
        <v>0</v>
      </c>
      <c r="K10" s="328">
        <v>0</v>
      </c>
      <c r="L10" s="328">
        <v>0</v>
      </c>
      <c r="M10" s="328">
        <v>0</v>
      </c>
      <c r="N10" s="328">
        <v>0</v>
      </c>
      <c r="O10" s="328">
        <v>0</v>
      </c>
      <c r="P10" s="328">
        <v>0</v>
      </c>
      <c r="Q10" s="328">
        <v>0</v>
      </c>
      <c r="R10" s="255">
        <v>0</v>
      </c>
      <c r="S10" s="328">
        <f t="shared" si="0"/>
        <v>0</v>
      </c>
      <c r="T10" s="255">
        <f t="shared" si="1"/>
        <v>0</v>
      </c>
      <c r="U10" s="310"/>
      <c r="V10" s="329"/>
      <c r="W10" s="330"/>
      <c r="Y10" s="332"/>
    </row>
    <row r="11" spans="1:27" s="331" customFormat="1" ht="21.75" customHeight="1" x14ac:dyDescent="0.25">
      <c r="A11" s="300">
        <v>2</v>
      </c>
      <c r="B11" s="312"/>
      <c r="C11" s="335">
        <v>1252663</v>
      </c>
      <c r="D11" s="336" t="s">
        <v>27</v>
      </c>
      <c r="E11" s="325">
        <v>111</v>
      </c>
      <c r="F11" s="326" t="s">
        <v>18</v>
      </c>
      <c r="G11" s="327">
        <v>6655000</v>
      </c>
      <c r="H11" s="327">
        <v>6655000</v>
      </c>
      <c r="I11" s="327">
        <v>6655000</v>
      </c>
      <c r="J11" s="327">
        <v>6655000</v>
      </c>
      <c r="K11" s="327">
        <v>6655000</v>
      </c>
      <c r="L11" s="327">
        <v>6655000</v>
      </c>
      <c r="M11" s="327">
        <v>6655000</v>
      </c>
      <c r="N11" s="327">
        <v>6655000</v>
      </c>
      <c r="O11" s="327">
        <v>6655000</v>
      </c>
      <c r="P11" s="327">
        <v>6655000</v>
      </c>
      <c r="Q11" s="327">
        <v>6655000</v>
      </c>
      <c r="R11" s="327">
        <v>6655000</v>
      </c>
      <c r="S11" s="328">
        <f t="shared" si="0"/>
        <v>79860000</v>
      </c>
      <c r="T11" s="255">
        <f t="shared" si="1"/>
        <v>6655000</v>
      </c>
      <c r="U11" s="310">
        <f>SUM(S11:T13)</f>
        <v>86515000</v>
      </c>
      <c r="V11" s="329"/>
      <c r="W11" s="330"/>
    </row>
    <row r="12" spans="1:27" s="331" customFormat="1" ht="21.95" customHeight="1" x14ac:dyDescent="0.25">
      <c r="A12" s="300"/>
      <c r="B12" s="312"/>
      <c r="C12" s="335"/>
      <c r="D12" s="336"/>
      <c r="E12" s="325">
        <v>133</v>
      </c>
      <c r="F12" s="326" t="s">
        <v>21</v>
      </c>
      <c r="G12" s="327" t="s">
        <v>339</v>
      </c>
      <c r="H12" s="327" t="s">
        <v>339</v>
      </c>
      <c r="I12" s="327" t="s">
        <v>339</v>
      </c>
      <c r="J12" s="327" t="s">
        <v>339</v>
      </c>
      <c r="K12" s="327" t="s">
        <v>339</v>
      </c>
      <c r="L12" s="327" t="s">
        <v>339</v>
      </c>
      <c r="M12" s="327" t="s">
        <v>339</v>
      </c>
      <c r="N12" s="327" t="s">
        <v>339</v>
      </c>
      <c r="O12" s="327" t="s">
        <v>339</v>
      </c>
      <c r="P12" s="327" t="s">
        <v>339</v>
      </c>
      <c r="Q12" s="327" t="s">
        <v>339</v>
      </c>
      <c r="R12" s="327" t="s">
        <v>339</v>
      </c>
      <c r="S12" s="328">
        <f t="shared" si="0"/>
        <v>0</v>
      </c>
      <c r="T12" s="255">
        <f t="shared" si="1"/>
        <v>0</v>
      </c>
      <c r="U12" s="310"/>
      <c r="V12" s="329"/>
      <c r="W12" s="330"/>
    </row>
    <row r="13" spans="1:27" s="331" customFormat="1" ht="21.95" customHeight="1" x14ac:dyDescent="0.25">
      <c r="A13" s="300"/>
      <c r="B13" s="312"/>
      <c r="C13" s="335"/>
      <c r="D13" s="336"/>
      <c r="E13" s="325">
        <v>232</v>
      </c>
      <c r="F13" s="326" t="s">
        <v>20</v>
      </c>
      <c r="G13" s="327"/>
      <c r="H13" s="327">
        <v>0</v>
      </c>
      <c r="I13" s="327">
        <v>0</v>
      </c>
      <c r="J13" s="327">
        <v>0</v>
      </c>
      <c r="K13" s="327">
        <v>0</v>
      </c>
      <c r="L13" s="327">
        <v>0</v>
      </c>
      <c r="M13" s="327">
        <v>0</v>
      </c>
      <c r="N13" s="327">
        <v>0</v>
      </c>
      <c r="O13" s="327">
        <v>0</v>
      </c>
      <c r="P13" s="327">
        <v>0</v>
      </c>
      <c r="Q13" s="327">
        <v>0</v>
      </c>
      <c r="R13" s="327">
        <v>0</v>
      </c>
      <c r="S13" s="328">
        <f t="shared" si="0"/>
        <v>0</v>
      </c>
      <c r="T13" s="255">
        <f t="shared" si="1"/>
        <v>0</v>
      </c>
      <c r="U13" s="310"/>
      <c r="V13" s="329"/>
      <c r="W13" s="330"/>
    </row>
    <row r="14" spans="1:27" s="331" customFormat="1" ht="21.95" customHeight="1" x14ac:dyDescent="0.25">
      <c r="A14" s="306">
        <v>3</v>
      </c>
      <c r="B14" s="307"/>
      <c r="C14" s="337">
        <v>2999879</v>
      </c>
      <c r="D14" s="336" t="s">
        <v>30</v>
      </c>
      <c r="E14" s="325">
        <v>111</v>
      </c>
      <c r="F14" s="326" t="s">
        <v>18</v>
      </c>
      <c r="G14" s="327">
        <v>3630000</v>
      </c>
      <c r="H14" s="327">
        <v>3630000</v>
      </c>
      <c r="I14" s="327">
        <v>3630000</v>
      </c>
      <c r="J14" s="327">
        <v>3630000</v>
      </c>
      <c r="K14" s="327">
        <v>3630000</v>
      </c>
      <c r="L14" s="327">
        <v>3630000</v>
      </c>
      <c r="M14" s="327">
        <v>3630000</v>
      </c>
      <c r="N14" s="327">
        <v>3630000</v>
      </c>
      <c r="O14" s="327">
        <v>3630000</v>
      </c>
      <c r="P14" s="327">
        <v>3630000</v>
      </c>
      <c r="Q14" s="327">
        <v>3630000</v>
      </c>
      <c r="R14" s="327">
        <v>3630000</v>
      </c>
      <c r="S14" s="328">
        <f t="shared" si="0"/>
        <v>43560000</v>
      </c>
      <c r="T14" s="255">
        <f t="shared" si="1"/>
        <v>3630000</v>
      </c>
      <c r="U14" s="310">
        <f>SUM(S14:T16)</f>
        <v>47190000</v>
      </c>
      <c r="V14" s="329"/>
      <c r="W14" s="330"/>
    </row>
    <row r="15" spans="1:27" s="331" customFormat="1" ht="21.95" customHeight="1" x14ac:dyDescent="0.25">
      <c r="A15" s="304"/>
      <c r="B15" s="308"/>
      <c r="C15" s="338"/>
      <c r="D15" s="336"/>
      <c r="E15" s="325">
        <v>133</v>
      </c>
      <c r="F15" s="326" t="s">
        <v>21</v>
      </c>
      <c r="G15" s="327" t="s">
        <v>339</v>
      </c>
      <c r="H15" s="327" t="s">
        <v>339</v>
      </c>
      <c r="I15" s="327" t="s">
        <v>339</v>
      </c>
      <c r="J15" s="327" t="s">
        <v>339</v>
      </c>
      <c r="K15" s="327" t="s">
        <v>339</v>
      </c>
      <c r="L15" s="327" t="s">
        <v>339</v>
      </c>
      <c r="M15" s="327" t="s">
        <v>339</v>
      </c>
      <c r="N15" s="327" t="s">
        <v>339</v>
      </c>
      <c r="O15" s="327" t="s">
        <v>339</v>
      </c>
      <c r="P15" s="327" t="s">
        <v>339</v>
      </c>
      <c r="Q15" s="327" t="s">
        <v>339</v>
      </c>
      <c r="R15" s="327" t="s">
        <v>339</v>
      </c>
      <c r="S15" s="328">
        <f t="shared" si="0"/>
        <v>0</v>
      </c>
      <c r="T15" s="255">
        <f t="shared" si="1"/>
        <v>0</v>
      </c>
      <c r="U15" s="310"/>
      <c r="V15" s="329"/>
      <c r="W15" s="330"/>
    </row>
    <row r="16" spans="1:27" s="331" customFormat="1" ht="21.95" customHeight="1" x14ac:dyDescent="0.25">
      <c r="A16" s="305"/>
      <c r="B16" s="311"/>
      <c r="C16" s="339"/>
      <c r="D16" s="336"/>
      <c r="E16" s="325">
        <v>232</v>
      </c>
      <c r="F16" s="326" t="s">
        <v>20</v>
      </c>
      <c r="G16" s="327">
        <v>0</v>
      </c>
      <c r="H16" s="327">
        <v>0</v>
      </c>
      <c r="I16" s="327">
        <v>0</v>
      </c>
      <c r="J16" s="327">
        <v>0</v>
      </c>
      <c r="K16" s="327">
        <v>0</v>
      </c>
      <c r="L16" s="327">
        <v>0</v>
      </c>
      <c r="M16" s="327">
        <v>0</v>
      </c>
      <c r="N16" s="327">
        <v>0</v>
      </c>
      <c r="O16" s="327">
        <v>0</v>
      </c>
      <c r="P16" s="327">
        <v>0</v>
      </c>
      <c r="Q16" s="327">
        <v>0</v>
      </c>
      <c r="R16" s="327">
        <v>0</v>
      </c>
      <c r="S16" s="328">
        <f t="shared" si="0"/>
        <v>0</v>
      </c>
      <c r="T16" s="255">
        <f t="shared" si="1"/>
        <v>0</v>
      </c>
      <c r="U16" s="310"/>
      <c r="V16" s="329"/>
      <c r="W16" s="330"/>
    </row>
    <row r="17" spans="1:25" s="331" customFormat="1" ht="21.95" customHeight="1" x14ac:dyDescent="0.25">
      <c r="A17" s="300">
        <v>4</v>
      </c>
      <c r="B17" s="312"/>
      <c r="C17" s="335">
        <v>1420445</v>
      </c>
      <c r="D17" s="336" t="s">
        <v>28</v>
      </c>
      <c r="E17" s="325">
        <v>111</v>
      </c>
      <c r="F17" s="326" t="s">
        <v>18</v>
      </c>
      <c r="G17" s="327">
        <v>3388000</v>
      </c>
      <c r="H17" s="327">
        <v>3388000</v>
      </c>
      <c r="I17" s="327">
        <v>3388000</v>
      </c>
      <c r="J17" s="327">
        <v>3388000</v>
      </c>
      <c r="K17" s="327">
        <v>3388000</v>
      </c>
      <c r="L17" s="327">
        <v>3388000</v>
      </c>
      <c r="M17" s="327">
        <v>3388000</v>
      </c>
      <c r="N17" s="327">
        <v>3388000</v>
      </c>
      <c r="O17" s="327">
        <v>3388000</v>
      </c>
      <c r="P17" s="327">
        <v>3388000</v>
      </c>
      <c r="Q17" s="327">
        <v>3388000</v>
      </c>
      <c r="R17" s="327">
        <v>3388000</v>
      </c>
      <c r="S17" s="327">
        <v>3388000</v>
      </c>
      <c r="T17" s="255">
        <f t="shared" si="1"/>
        <v>282333.33333333331</v>
      </c>
      <c r="U17" s="310">
        <f>SUM(S17:T18)</f>
        <v>3670333.3333333335</v>
      </c>
      <c r="V17" s="329"/>
      <c r="W17" s="330"/>
      <c r="Y17" s="332"/>
    </row>
    <row r="18" spans="1:25" s="331" customFormat="1" ht="21.95" customHeight="1" x14ac:dyDescent="0.25">
      <c r="A18" s="300"/>
      <c r="B18" s="312"/>
      <c r="C18" s="335"/>
      <c r="D18" s="336"/>
      <c r="E18" s="325">
        <v>232</v>
      </c>
      <c r="F18" s="326" t="s">
        <v>20</v>
      </c>
      <c r="G18" s="327">
        <v>0</v>
      </c>
      <c r="H18" s="327">
        <v>0</v>
      </c>
      <c r="I18" s="327">
        <v>0</v>
      </c>
      <c r="J18" s="327">
        <v>0</v>
      </c>
      <c r="K18" s="327">
        <v>0</v>
      </c>
      <c r="L18" s="327">
        <v>0</v>
      </c>
      <c r="M18" s="327">
        <v>0</v>
      </c>
      <c r="N18" s="327">
        <v>0</v>
      </c>
      <c r="O18" s="327">
        <v>0</v>
      </c>
      <c r="P18" s="327">
        <v>0</v>
      </c>
      <c r="Q18" s="327">
        <v>0</v>
      </c>
      <c r="R18" s="327">
        <v>0</v>
      </c>
      <c r="S18" s="328">
        <f t="shared" si="0"/>
        <v>0</v>
      </c>
      <c r="T18" s="255">
        <f t="shared" si="1"/>
        <v>0</v>
      </c>
      <c r="U18" s="310"/>
      <c r="V18" s="329"/>
      <c r="W18" s="330"/>
    </row>
    <row r="19" spans="1:25" s="331" customFormat="1" ht="21.95" customHeight="1" x14ac:dyDescent="0.25">
      <c r="A19" s="300"/>
      <c r="B19" s="312"/>
      <c r="C19" s="340">
        <v>3371977</v>
      </c>
      <c r="D19" s="341" t="s">
        <v>336</v>
      </c>
      <c r="E19" s="325">
        <v>111</v>
      </c>
      <c r="F19" s="326" t="s">
        <v>18</v>
      </c>
      <c r="G19" s="327">
        <v>6710000</v>
      </c>
      <c r="H19" s="327">
        <v>6710000</v>
      </c>
      <c r="I19" s="327">
        <v>6710000</v>
      </c>
      <c r="J19" s="327">
        <v>6710000</v>
      </c>
      <c r="K19" s="327">
        <v>6710000</v>
      </c>
      <c r="L19" s="327">
        <v>6710000</v>
      </c>
      <c r="M19" s="327">
        <v>6710000</v>
      </c>
      <c r="N19" s="327">
        <v>6710000</v>
      </c>
      <c r="O19" s="327">
        <v>6710000</v>
      </c>
      <c r="P19" s="327">
        <v>6710000</v>
      </c>
      <c r="Q19" s="327">
        <v>6710000</v>
      </c>
      <c r="R19" s="327">
        <v>6710000</v>
      </c>
      <c r="S19" s="328">
        <f t="shared" si="0"/>
        <v>80520000</v>
      </c>
      <c r="T19" s="255">
        <f t="shared" si="1"/>
        <v>6710000</v>
      </c>
      <c r="U19" s="310">
        <f>SUM(S19:T20)</f>
        <v>87230000</v>
      </c>
      <c r="V19" s="329"/>
      <c r="W19" s="330"/>
    </row>
    <row r="20" spans="1:25" s="331" customFormat="1" ht="21.95" customHeight="1" x14ac:dyDescent="0.25">
      <c r="A20" s="306">
        <v>5</v>
      </c>
      <c r="B20" s="312"/>
      <c r="C20" s="340"/>
      <c r="D20" s="341"/>
      <c r="E20" s="325">
        <v>133</v>
      </c>
      <c r="F20" s="326" t="s">
        <v>21</v>
      </c>
      <c r="G20" s="327">
        <v>0</v>
      </c>
      <c r="H20" s="327">
        <v>0</v>
      </c>
      <c r="I20" s="327">
        <v>0</v>
      </c>
      <c r="J20" s="327">
        <v>0</v>
      </c>
      <c r="K20" s="327">
        <v>0</v>
      </c>
      <c r="L20" s="327">
        <v>0</v>
      </c>
      <c r="M20" s="327">
        <v>0</v>
      </c>
      <c r="N20" s="327">
        <v>0</v>
      </c>
      <c r="O20" s="327">
        <v>0</v>
      </c>
      <c r="P20" s="327">
        <v>0</v>
      </c>
      <c r="Q20" s="327">
        <v>0</v>
      </c>
      <c r="R20" s="327">
        <v>0</v>
      </c>
      <c r="S20" s="328">
        <f>SUM(G20:R20)</f>
        <v>0</v>
      </c>
      <c r="T20" s="255">
        <f>S20/12</f>
        <v>0</v>
      </c>
      <c r="U20" s="310"/>
      <c r="V20" s="329"/>
      <c r="W20" s="330"/>
    </row>
    <row r="21" spans="1:25" s="331" customFormat="1" ht="21.95" customHeight="1" x14ac:dyDescent="0.25">
      <c r="A21" s="304"/>
      <c r="B21" s="312"/>
      <c r="C21" s="342">
        <v>4171453</v>
      </c>
      <c r="D21" s="341" t="s">
        <v>29</v>
      </c>
      <c r="E21" s="325">
        <v>111</v>
      </c>
      <c r="F21" s="326" t="s">
        <v>18</v>
      </c>
      <c r="G21" s="327">
        <v>3751000</v>
      </c>
      <c r="H21" s="327">
        <v>3751000</v>
      </c>
      <c r="I21" s="327">
        <v>3751000</v>
      </c>
      <c r="J21" s="327">
        <v>3751000</v>
      </c>
      <c r="K21" s="327">
        <v>3751000</v>
      </c>
      <c r="L21" s="327">
        <v>3751000</v>
      </c>
      <c r="M21" s="327">
        <v>3751000</v>
      </c>
      <c r="N21" s="327">
        <v>3751000</v>
      </c>
      <c r="O21" s="327">
        <v>3751000</v>
      </c>
      <c r="P21" s="327">
        <v>3751000</v>
      </c>
      <c r="Q21" s="327">
        <v>3751000</v>
      </c>
      <c r="R21" s="327">
        <v>3751000</v>
      </c>
      <c r="S21" s="328">
        <f t="shared" si="0"/>
        <v>45012000</v>
      </c>
      <c r="T21" s="255">
        <f t="shared" si="1"/>
        <v>3751000</v>
      </c>
      <c r="U21" s="310">
        <f>SUM(S21:T22)</f>
        <v>48763000</v>
      </c>
      <c r="V21" s="329"/>
      <c r="W21" s="330"/>
    </row>
    <row r="22" spans="1:25" s="331" customFormat="1" ht="21.95" customHeight="1" x14ac:dyDescent="0.25">
      <c r="A22" s="305"/>
      <c r="B22" s="312"/>
      <c r="C22" s="342"/>
      <c r="D22" s="341"/>
      <c r="E22" s="325">
        <v>232</v>
      </c>
      <c r="F22" s="326" t="s">
        <v>20</v>
      </c>
      <c r="G22" s="327">
        <v>0</v>
      </c>
      <c r="H22" s="327">
        <v>0</v>
      </c>
      <c r="I22" s="327">
        <v>0</v>
      </c>
      <c r="J22" s="327">
        <v>0</v>
      </c>
      <c r="K22" s="327">
        <v>0</v>
      </c>
      <c r="L22" s="327">
        <v>0</v>
      </c>
      <c r="M22" s="327">
        <v>0</v>
      </c>
      <c r="N22" s="327">
        <v>0</v>
      </c>
      <c r="O22" s="327">
        <v>0</v>
      </c>
      <c r="P22" s="327">
        <v>0</v>
      </c>
      <c r="Q22" s="327">
        <v>0</v>
      </c>
      <c r="R22" s="327">
        <v>0</v>
      </c>
      <c r="S22" s="328">
        <f t="shared" si="0"/>
        <v>0</v>
      </c>
      <c r="T22" s="255">
        <f t="shared" si="1"/>
        <v>0</v>
      </c>
      <c r="U22" s="310"/>
      <c r="V22" s="329"/>
      <c r="W22" s="330"/>
    </row>
    <row r="23" spans="1:25" s="331" customFormat="1" ht="21.95" customHeight="1" x14ac:dyDescent="0.25">
      <c r="A23" s="306">
        <v>6</v>
      </c>
      <c r="B23" s="307"/>
      <c r="C23" s="343">
        <v>3650527</v>
      </c>
      <c r="D23" s="344" t="s">
        <v>373</v>
      </c>
      <c r="E23" s="345">
        <v>111</v>
      </c>
      <c r="F23" s="346" t="s">
        <v>18</v>
      </c>
      <c r="G23" s="347">
        <v>6292000</v>
      </c>
      <c r="H23" s="347">
        <v>6292000</v>
      </c>
      <c r="I23" s="347">
        <v>6292000</v>
      </c>
      <c r="J23" s="347">
        <v>6292000</v>
      </c>
      <c r="K23" s="347">
        <v>6292000</v>
      </c>
      <c r="L23" s="347">
        <v>6292000</v>
      </c>
      <c r="M23" s="347">
        <v>6292000</v>
      </c>
      <c r="N23" s="347">
        <v>6292000</v>
      </c>
      <c r="O23" s="347">
        <v>6292000</v>
      </c>
      <c r="P23" s="347">
        <v>6292000</v>
      </c>
      <c r="Q23" s="347">
        <v>6292000</v>
      </c>
      <c r="R23" s="347">
        <v>6292000</v>
      </c>
      <c r="S23" s="328">
        <f t="shared" si="0"/>
        <v>75504000</v>
      </c>
      <c r="T23" s="255">
        <f t="shared" si="1"/>
        <v>6292000</v>
      </c>
      <c r="U23" s="301">
        <f>SUM(S23:T25)</f>
        <v>81796000</v>
      </c>
      <c r="V23" s="329"/>
      <c r="W23" s="330"/>
    </row>
    <row r="24" spans="1:25" s="331" customFormat="1" ht="21.95" customHeight="1" x14ac:dyDescent="0.25">
      <c r="A24" s="304"/>
      <c r="B24" s="308"/>
      <c r="C24" s="348"/>
      <c r="D24" s="349"/>
      <c r="E24" s="345"/>
      <c r="F24" s="326" t="s">
        <v>21</v>
      </c>
      <c r="G24" s="347">
        <v>0</v>
      </c>
      <c r="H24" s="347">
        <v>0</v>
      </c>
      <c r="I24" s="347">
        <v>0</v>
      </c>
      <c r="J24" s="347">
        <v>0</v>
      </c>
      <c r="K24" s="347">
        <v>0</v>
      </c>
      <c r="L24" s="347">
        <v>0</v>
      </c>
      <c r="M24" s="347"/>
      <c r="N24" s="347"/>
      <c r="O24" s="347"/>
      <c r="P24" s="347"/>
      <c r="Q24" s="347">
        <v>0</v>
      </c>
      <c r="R24" s="347">
        <v>0</v>
      </c>
      <c r="S24" s="328"/>
      <c r="T24" s="255"/>
      <c r="U24" s="301"/>
      <c r="V24" s="329"/>
      <c r="W24" s="330"/>
    </row>
    <row r="25" spans="1:25" s="331" customFormat="1" ht="21.95" customHeight="1" x14ac:dyDescent="0.25">
      <c r="A25" s="305"/>
      <c r="B25" s="311"/>
      <c r="C25" s="350"/>
      <c r="D25" s="351"/>
      <c r="E25" s="325">
        <v>232</v>
      </c>
      <c r="F25" s="326" t="s">
        <v>20</v>
      </c>
      <c r="G25" s="327">
        <v>0</v>
      </c>
      <c r="H25" s="327">
        <v>0</v>
      </c>
      <c r="I25" s="327">
        <v>0</v>
      </c>
      <c r="J25" s="327">
        <v>0</v>
      </c>
      <c r="K25" s="327">
        <v>0</v>
      </c>
      <c r="L25" s="327">
        <v>0</v>
      </c>
      <c r="M25" s="327">
        <v>0</v>
      </c>
      <c r="N25" s="327">
        <v>0</v>
      </c>
      <c r="O25" s="327">
        <v>0</v>
      </c>
      <c r="P25" s="327">
        <v>0</v>
      </c>
      <c r="Q25" s="327">
        <v>0</v>
      </c>
      <c r="R25" s="327">
        <v>0</v>
      </c>
      <c r="S25" s="328">
        <f t="shared" si="0"/>
        <v>0</v>
      </c>
      <c r="T25" s="255">
        <f t="shared" si="1"/>
        <v>0</v>
      </c>
      <c r="U25" s="310"/>
      <c r="V25" s="329"/>
      <c r="W25" s="330"/>
    </row>
    <row r="26" spans="1:25" s="331" customFormat="1" ht="21.95" customHeight="1" x14ac:dyDescent="0.25">
      <c r="A26" s="288">
        <v>7</v>
      </c>
      <c r="B26" s="294"/>
      <c r="C26" s="352">
        <v>1983401</v>
      </c>
      <c r="D26" s="353" t="s">
        <v>31</v>
      </c>
      <c r="E26" s="325">
        <v>111</v>
      </c>
      <c r="F26" s="326" t="s">
        <v>18</v>
      </c>
      <c r="G26" s="327">
        <v>4296600</v>
      </c>
      <c r="H26" s="327">
        <v>4296600</v>
      </c>
      <c r="I26" s="327">
        <v>4296600</v>
      </c>
      <c r="J26" s="327">
        <v>4296600</v>
      </c>
      <c r="K26" s="327">
        <v>4296600</v>
      </c>
      <c r="L26" s="327">
        <v>4296600</v>
      </c>
      <c r="M26" s="327">
        <v>4296600</v>
      </c>
      <c r="N26" s="327">
        <v>4296600</v>
      </c>
      <c r="O26" s="327">
        <v>4296600</v>
      </c>
      <c r="P26" s="327">
        <v>4296600</v>
      </c>
      <c r="Q26" s="327">
        <v>4296600</v>
      </c>
      <c r="R26" s="327">
        <v>4296600</v>
      </c>
      <c r="S26" s="328">
        <f t="shared" si="0"/>
        <v>51559200</v>
      </c>
      <c r="T26" s="255">
        <f t="shared" si="1"/>
        <v>4296600</v>
      </c>
      <c r="U26" s="293">
        <f t="shared" ref="U26:U31" si="2">SUM(S26:T26)</f>
        <v>55855800</v>
      </c>
      <c r="V26" s="329"/>
      <c r="W26" s="330"/>
    </row>
    <row r="27" spans="1:25" s="331" customFormat="1" ht="21.95" customHeight="1" x14ac:dyDescent="0.25">
      <c r="A27" s="288">
        <v>8</v>
      </c>
      <c r="B27" s="294"/>
      <c r="C27" s="352">
        <v>2500358</v>
      </c>
      <c r="D27" s="353" t="s">
        <v>32</v>
      </c>
      <c r="E27" s="325">
        <v>111</v>
      </c>
      <c r="F27" s="326" t="s">
        <v>18</v>
      </c>
      <c r="G27" s="327">
        <v>4114000</v>
      </c>
      <c r="H27" s="327">
        <v>4114000</v>
      </c>
      <c r="I27" s="327">
        <v>4114000</v>
      </c>
      <c r="J27" s="327">
        <v>4114000</v>
      </c>
      <c r="K27" s="327">
        <v>4114000</v>
      </c>
      <c r="L27" s="327">
        <v>4114000</v>
      </c>
      <c r="M27" s="327">
        <v>4114000</v>
      </c>
      <c r="N27" s="327">
        <v>4114000</v>
      </c>
      <c r="O27" s="327">
        <v>4114000</v>
      </c>
      <c r="P27" s="327">
        <v>4114000</v>
      </c>
      <c r="Q27" s="327">
        <v>4114000</v>
      </c>
      <c r="R27" s="327">
        <v>4114000</v>
      </c>
      <c r="S27" s="328">
        <f t="shared" si="0"/>
        <v>49368000</v>
      </c>
      <c r="T27" s="255">
        <f t="shared" si="1"/>
        <v>4114000</v>
      </c>
      <c r="U27" s="293">
        <f t="shared" si="2"/>
        <v>53482000</v>
      </c>
      <c r="V27" s="329"/>
      <c r="W27" s="330"/>
    </row>
    <row r="28" spans="1:25" s="331" customFormat="1" ht="21.95" customHeight="1" x14ac:dyDescent="0.25">
      <c r="A28" s="288">
        <v>9</v>
      </c>
      <c r="B28" s="294"/>
      <c r="C28" s="352">
        <v>758045</v>
      </c>
      <c r="D28" s="353" t="s">
        <v>33</v>
      </c>
      <c r="E28" s="325">
        <v>111</v>
      </c>
      <c r="F28" s="326" t="s">
        <v>18</v>
      </c>
      <c r="G28" s="327">
        <v>2420000</v>
      </c>
      <c r="H28" s="327">
        <v>2420000</v>
      </c>
      <c r="I28" s="327">
        <v>2420000</v>
      </c>
      <c r="J28" s="327">
        <v>2420000</v>
      </c>
      <c r="K28" s="327">
        <v>2420000</v>
      </c>
      <c r="L28" s="327">
        <v>2420000</v>
      </c>
      <c r="M28" s="327">
        <v>2420000</v>
      </c>
      <c r="N28" s="327">
        <v>2420000</v>
      </c>
      <c r="O28" s="327">
        <v>2420000</v>
      </c>
      <c r="P28" s="327">
        <v>2420000</v>
      </c>
      <c r="Q28" s="327">
        <v>2420000</v>
      </c>
      <c r="R28" s="327">
        <v>2420000</v>
      </c>
      <c r="S28" s="328">
        <f t="shared" si="0"/>
        <v>29040000</v>
      </c>
      <c r="T28" s="255">
        <f t="shared" si="1"/>
        <v>2420000</v>
      </c>
      <c r="U28" s="293">
        <f t="shared" si="2"/>
        <v>31460000</v>
      </c>
      <c r="V28" s="329"/>
      <c r="W28" s="330"/>
    </row>
    <row r="29" spans="1:25" s="331" customFormat="1" ht="21.95" customHeight="1" x14ac:dyDescent="0.25">
      <c r="A29" s="288">
        <v>10</v>
      </c>
      <c r="B29" s="299"/>
      <c r="C29" s="352">
        <v>3687466</v>
      </c>
      <c r="D29" s="353" t="s">
        <v>34</v>
      </c>
      <c r="E29" s="325">
        <v>111</v>
      </c>
      <c r="F29" s="326" t="s">
        <v>18</v>
      </c>
      <c r="G29" s="327">
        <v>2904000</v>
      </c>
      <c r="H29" s="327">
        <v>2904000</v>
      </c>
      <c r="I29" s="327">
        <v>2904000</v>
      </c>
      <c r="J29" s="327">
        <v>2904000</v>
      </c>
      <c r="K29" s="327">
        <v>2904000</v>
      </c>
      <c r="L29" s="327">
        <v>2904000</v>
      </c>
      <c r="M29" s="327">
        <v>2904000</v>
      </c>
      <c r="N29" s="327">
        <v>2904000</v>
      </c>
      <c r="O29" s="327">
        <v>2904000</v>
      </c>
      <c r="P29" s="327">
        <v>2904000</v>
      </c>
      <c r="Q29" s="327">
        <v>2904000</v>
      </c>
      <c r="R29" s="327">
        <v>2904000</v>
      </c>
      <c r="S29" s="328">
        <f t="shared" si="0"/>
        <v>34848000</v>
      </c>
      <c r="T29" s="255">
        <f t="shared" si="1"/>
        <v>2904000</v>
      </c>
      <c r="U29" s="293">
        <f t="shared" si="2"/>
        <v>37752000</v>
      </c>
      <c r="V29" s="329"/>
      <c r="W29" s="330"/>
    </row>
    <row r="30" spans="1:25" s="361" customFormat="1" ht="21.95" customHeight="1" thickBot="1" x14ac:dyDescent="0.3">
      <c r="A30" s="288">
        <v>11</v>
      </c>
      <c r="B30" s="270"/>
      <c r="C30" s="354">
        <v>4208803</v>
      </c>
      <c r="D30" s="355" t="s">
        <v>35</v>
      </c>
      <c r="E30" s="356">
        <v>111</v>
      </c>
      <c r="F30" s="357" t="s">
        <v>18</v>
      </c>
      <c r="G30" s="358">
        <v>2750000</v>
      </c>
      <c r="H30" s="358">
        <v>2750000</v>
      </c>
      <c r="I30" s="358">
        <v>2750000</v>
      </c>
      <c r="J30" s="358">
        <v>2750000</v>
      </c>
      <c r="K30" s="358">
        <v>2750000</v>
      </c>
      <c r="L30" s="358">
        <v>2750000</v>
      </c>
      <c r="M30" s="358">
        <v>2750000</v>
      </c>
      <c r="N30" s="358">
        <v>2750000</v>
      </c>
      <c r="O30" s="358">
        <v>2750000</v>
      </c>
      <c r="P30" s="358">
        <v>2750000</v>
      </c>
      <c r="Q30" s="358">
        <v>2750000</v>
      </c>
      <c r="R30" s="358">
        <v>2750000</v>
      </c>
      <c r="S30" s="328">
        <f t="shared" si="0"/>
        <v>33000000</v>
      </c>
      <c r="T30" s="255">
        <f t="shared" si="1"/>
        <v>2750000</v>
      </c>
      <c r="U30" s="297">
        <f t="shared" si="2"/>
        <v>35750000</v>
      </c>
      <c r="V30" s="359"/>
      <c r="W30" s="360"/>
    </row>
    <row r="31" spans="1:25" s="331" customFormat="1" ht="21.95" customHeight="1" x14ac:dyDescent="0.25">
      <c r="A31" s="288">
        <v>12</v>
      </c>
      <c r="B31" s="296"/>
      <c r="C31" s="362">
        <v>1620015</v>
      </c>
      <c r="D31" s="363" t="s">
        <v>36</v>
      </c>
      <c r="E31" s="345">
        <v>111</v>
      </c>
      <c r="F31" s="346" t="s">
        <v>18</v>
      </c>
      <c r="G31" s="347">
        <v>4726260</v>
      </c>
      <c r="H31" s="347">
        <v>4726260</v>
      </c>
      <c r="I31" s="347">
        <v>4726260</v>
      </c>
      <c r="J31" s="347">
        <v>4726260</v>
      </c>
      <c r="K31" s="347">
        <v>4726260</v>
      </c>
      <c r="L31" s="347">
        <v>4726260</v>
      </c>
      <c r="M31" s="347">
        <v>4726260</v>
      </c>
      <c r="N31" s="347">
        <v>4726260</v>
      </c>
      <c r="O31" s="347">
        <v>4726260</v>
      </c>
      <c r="P31" s="347">
        <v>4726260</v>
      </c>
      <c r="Q31" s="347">
        <v>4726260</v>
      </c>
      <c r="R31" s="347">
        <v>4726260</v>
      </c>
      <c r="S31" s="328">
        <f t="shared" si="0"/>
        <v>56715120</v>
      </c>
      <c r="T31" s="255">
        <f t="shared" si="1"/>
        <v>4726260</v>
      </c>
      <c r="U31" s="292">
        <f t="shared" si="2"/>
        <v>61441380</v>
      </c>
      <c r="V31" s="329"/>
      <c r="W31" s="330"/>
    </row>
    <row r="32" spans="1:25" s="331" customFormat="1" ht="21.95" customHeight="1" x14ac:dyDescent="0.25">
      <c r="A32" s="300">
        <v>13</v>
      </c>
      <c r="B32" s="303"/>
      <c r="C32" s="335">
        <v>4644430</v>
      </c>
      <c r="D32" s="341" t="s">
        <v>372</v>
      </c>
      <c r="E32" s="325">
        <v>111</v>
      </c>
      <c r="F32" s="326" t="s">
        <v>18</v>
      </c>
      <c r="G32" s="327">
        <v>4053500</v>
      </c>
      <c r="H32" s="327">
        <v>4053500</v>
      </c>
      <c r="I32" s="327">
        <v>4053500</v>
      </c>
      <c r="J32" s="327">
        <v>4053500</v>
      </c>
      <c r="K32" s="327">
        <v>4053500</v>
      </c>
      <c r="L32" s="327">
        <v>4053500</v>
      </c>
      <c r="M32" s="327">
        <v>4053500</v>
      </c>
      <c r="N32" s="327">
        <v>4053500</v>
      </c>
      <c r="O32" s="327">
        <v>4053500</v>
      </c>
      <c r="P32" s="327">
        <v>4053500</v>
      </c>
      <c r="Q32" s="327">
        <v>4053500</v>
      </c>
      <c r="R32" s="327">
        <v>4053500</v>
      </c>
      <c r="S32" s="328">
        <f t="shared" si="0"/>
        <v>48642000</v>
      </c>
      <c r="T32" s="255">
        <f t="shared" si="1"/>
        <v>4053500</v>
      </c>
      <c r="U32" s="310">
        <f>SUM(S32:T33)</f>
        <v>52695500</v>
      </c>
      <c r="V32" s="329"/>
      <c r="W32" s="330"/>
    </row>
    <row r="33" spans="1:23" s="331" customFormat="1" ht="21.95" customHeight="1" x14ac:dyDescent="0.25">
      <c r="A33" s="300"/>
      <c r="B33" s="303"/>
      <c r="C33" s="335"/>
      <c r="D33" s="341"/>
      <c r="E33" s="325">
        <v>232</v>
      </c>
      <c r="F33" s="326" t="s">
        <v>20</v>
      </c>
      <c r="G33" s="327">
        <v>0</v>
      </c>
      <c r="H33" s="327">
        <v>0</v>
      </c>
      <c r="I33" s="327">
        <v>0</v>
      </c>
      <c r="J33" s="327">
        <v>0</v>
      </c>
      <c r="K33" s="327">
        <v>0</v>
      </c>
      <c r="L33" s="327">
        <v>0</v>
      </c>
      <c r="M33" s="327">
        <v>0</v>
      </c>
      <c r="N33" s="327">
        <v>0</v>
      </c>
      <c r="O33" s="327">
        <v>0</v>
      </c>
      <c r="P33" s="327">
        <v>0</v>
      </c>
      <c r="Q33" s="327">
        <v>0</v>
      </c>
      <c r="R33" s="327">
        <v>0</v>
      </c>
      <c r="S33" s="328">
        <f t="shared" si="0"/>
        <v>0</v>
      </c>
      <c r="T33" s="255">
        <f t="shared" si="1"/>
        <v>0</v>
      </c>
      <c r="U33" s="310"/>
      <c r="V33" s="329"/>
      <c r="W33" s="330"/>
    </row>
    <row r="34" spans="1:23" s="331" customFormat="1" ht="21.95" customHeight="1" x14ac:dyDescent="0.25">
      <c r="A34" s="300">
        <v>14</v>
      </c>
      <c r="B34" s="307"/>
      <c r="C34" s="364">
        <v>2162050</v>
      </c>
      <c r="D34" s="365" t="s">
        <v>37</v>
      </c>
      <c r="E34" s="325">
        <v>111</v>
      </c>
      <c r="F34" s="326" t="s">
        <v>18</v>
      </c>
      <c r="G34" s="327">
        <v>4356000</v>
      </c>
      <c r="H34" s="327">
        <v>4356000</v>
      </c>
      <c r="I34" s="327">
        <v>4356000</v>
      </c>
      <c r="J34" s="327">
        <v>4356000</v>
      </c>
      <c r="K34" s="327">
        <v>4356000</v>
      </c>
      <c r="L34" s="327">
        <v>4356000</v>
      </c>
      <c r="M34" s="327">
        <v>4356000</v>
      </c>
      <c r="N34" s="327">
        <v>4356000</v>
      </c>
      <c r="O34" s="327">
        <v>4356000</v>
      </c>
      <c r="P34" s="327">
        <v>4356000</v>
      </c>
      <c r="Q34" s="327">
        <v>4356000</v>
      </c>
      <c r="R34" s="327">
        <v>4356000</v>
      </c>
      <c r="S34" s="328">
        <f t="shared" si="0"/>
        <v>52272000</v>
      </c>
      <c r="T34" s="255">
        <f t="shared" si="1"/>
        <v>4356000</v>
      </c>
      <c r="U34" s="310">
        <f>SUM(S34:T35)</f>
        <v>56628000</v>
      </c>
      <c r="V34" s="329"/>
      <c r="W34" s="330"/>
    </row>
    <row r="35" spans="1:23" s="331" customFormat="1" ht="21.95" customHeight="1" x14ac:dyDescent="0.25">
      <c r="A35" s="300"/>
      <c r="B35" s="311"/>
      <c r="C35" s="366"/>
      <c r="D35" s="367"/>
      <c r="E35" s="325">
        <v>232</v>
      </c>
      <c r="F35" s="326" t="s">
        <v>20</v>
      </c>
      <c r="G35" s="327">
        <v>0</v>
      </c>
      <c r="H35" s="327">
        <v>0</v>
      </c>
      <c r="I35" s="327">
        <v>0</v>
      </c>
      <c r="J35" s="327">
        <v>0</v>
      </c>
      <c r="K35" s="327">
        <v>0</v>
      </c>
      <c r="L35" s="327">
        <v>0</v>
      </c>
      <c r="M35" s="327">
        <v>0</v>
      </c>
      <c r="N35" s="327">
        <v>0</v>
      </c>
      <c r="O35" s="327">
        <v>0</v>
      </c>
      <c r="P35" s="327">
        <v>0</v>
      </c>
      <c r="Q35" s="327">
        <v>0</v>
      </c>
      <c r="R35" s="327">
        <v>0</v>
      </c>
      <c r="S35" s="328">
        <f t="shared" si="0"/>
        <v>0</v>
      </c>
      <c r="T35" s="255">
        <f t="shared" si="1"/>
        <v>0</v>
      </c>
      <c r="U35" s="310"/>
      <c r="V35" s="329"/>
      <c r="W35" s="330"/>
    </row>
    <row r="36" spans="1:23" s="331" customFormat="1" ht="21.95" customHeight="1" x14ac:dyDescent="0.25">
      <c r="A36" s="288">
        <v>15</v>
      </c>
      <c r="B36" s="294"/>
      <c r="C36" s="260">
        <v>2188709</v>
      </c>
      <c r="D36" s="353" t="s">
        <v>38</v>
      </c>
      <c r="E36" s="325">
        <v>111</v>
      </c>
      <c r="F36" s="326" t="s">
        <v>18</v>
      </c>
      <c r="G36" s="327">
        <v>2783000</v>
      </c>
      <c r="H36" s="327">
        <v>2783000</v>
      </c>
      <c r="I36" s="327">
        <v>2783000</v>
      </c>
      <c r="J36" s="327">
        <v>2783000</v>
      </c>
      <c r="K36" s="327">
        <v>2783000</v>
      </c>
      <c r="L36" s="327">
        <v>2783000</v>
      </c>
      <c r="M36" s="327">
        <v>2783000</v>
      </c>
      <c r="N36" s="327">
        <v>2783000</v>
      </c>
      <c r="O36" s="327">
        <v>2783000</v>
      </c>
      <c r="P36" s="327">
        <v>2783000</v>
      </c>
      <c r="Q36" s="327">
        <v>2783000</v>
      </c>
      <c r="R36" s="327">
        <v>2783000</v>
      </c>
      <c r="S36" s="328">
        <f t="shared" si="0"/>
        <v>33396000</v>
      </c>
      <c r="T36" s="255">
        <f t="shared" si="1"/>
        <v>2783000</v>
      </c>
      <c r="U36" s="293">
        <f>SUM(S36:T36)</f>
        <v>36179000</v>
      </c>
      <c r="V36" s="329"/>
      <c r="W36" s="330"/>
    </row>
    <row r="37" spans="1:23" s="361" customFormat="1" ht="21.95" customHeight="1" thickBot="1" x14ac:dyDescent="0.3">
      <c r="A37" s="269">
        <v>16</v>
      </c>
      <c r="B37" s="270"/>
      <c r="C37" s="368">
        <v>1903723</v>
      </c>
      <c r="D37" s="369" t="s">
        <v>39</v>
      </c>
      <c r="E37" s="356">
        <v>111</v>
      </c>
      <c r="F37" s="357" t="s">
        <v>18</v>
      </c>
      <c r="G37" s="358">
        <v>2783000</v>
      </c>
      <c r="H37" s="358">
        <v>2783000</v>
      </c>
      <c r="I37" s="358">
        <v>2783000</v>
      </c>
      <c r="J37" s="358">
        <v>2783000</v>
      </c>
      <c r="K37" s="358">
        <v>2783000</v>
      </c>
      <c r="L37" s="358">
        <v>2783000</v>
      </c>
      <c r="M37" s="358">
        <v>2783000</v>
      </c>
      <c r="N37" s="358">
        <v>2783000</v>
      </c>
      <c r="O37" s="358">
        <v>2783000</v>
      </c>
      <c r="P37" s="358">
        <v>2783000</v>
      </c>
      <c r="Q37" s="358">
        <v>2783000</v>
      </c>
      <c r="R37" s="358">
        <v>2783000</v>
      </c>
      <c r="S37" s="328">
        <f t="shared" si="0"/>
        <v>33396000</v>
      </c>
      <c r="T37" s="255">
        <f t="shared" si="1"/>
        <v>2783000</v>
      </c>
      <c r="U37" s="293">
        <f t="shared" ref="U37:U39" si="3">SUM(S37:T37)</f>
        <v>36179000</v>
      </c>
      <c r="V37" s="359"/>
      <c r="W37" s="360"/>
    </row>
    <row r="38" spans="1:23" s="361" customFormat="1" ht="21.95" customHeight="1" thickBot="1" x14ac:dyDescent="0.3">
      <c r="A38" s="288">
        <v>17</v>
      </c>
      <c r="B38" s="270"/>
      <c r="C38" s="368">
        <v>1800852</v>
      </c>
      <c r="D38" s="370" t="s">
        <v>40</v>
      </c>
      <c r="E38" s="356">
        <v>111</v>
      </c>
      <c r="F38" s="357" t="s">
        <v>18</v>
      </c>
      <c r="G38" s="358">
        <v>2207107</v>
      </c>
      <c r="H38" s="358">
        <v>2207107</v>
      </c>
      <c r="I38" s="358">
        <v>2207107</v>
      </c>
      <c r="J38" s="358">
        <v>2207107</v>
      </c>
      <c r="K38" s="358">
        <v>2207107</v>
      </c>
      <c r="L38" s="358">
        <v>2207107</v>
      </c>
      <c r="M38" s="358">
        <v>2207107</v>
      </c>
      <c r="N38" s="358">
        <v>2207107</v>
      </c>
      <c r="O38" s="358">
        <v>2207107</v>
      </c>
      <c r="P38" s="358">
        <v>2207107</v>
      </c>
      <c r="Q38" s="358">
        <v>2207107</v>
      </c>
      <c r="R38" s="358">
        <v>2207107</v>
      </c>
      <c r="S38" s="328">
        <f t="shared" si="0"/>
        <v>26485284</v>
      </c>
      <c r="T38" s="255">
        <f t="shared" si="1"/>
        <v>2207107</v>
      </c>
      <c r="U38" s="293">
        <f t="shared" si="3"/>
        <v>28692391</v>
      </c>
      <c r="V38" s="359"/>
      <c r="W38" s="360"/>
    </row>
    <row r="39" spans="1:23" s="331" customFormat="1" ht="21.95" customHeight="1" thickBot="1" x14ac:dyDescent="0.3">
      <c r="A39" s="269">
        <v>18</v>
      </c>
      <c r="B39" s="298"/>
      <c r="C39" s="362">
        <v>797247</v>
      </c>
      <c r="D39" s="371" t="s">
        <v>41</v>
      </c>
      <c r="E39" s="345">
        <v>111</v>
      </c>
      <c r="F39" s="346" t="s">
        <v>18</v>
      </c>
      <c r="G39" s="347">
        <v>4725600</v>
      </c>
      <c r="H39" s="347">
        <v>4725600</v>
      </c>
      <c r="I39" s="347">
        <v>4725600</v>
      </c>
      <c r="J39" s="347">
        <v>4725600</v>
      </c>
      <c r="K39" s="347">
        <v>4725600</v>
      </c>
      <c r="L39" s="347">
        <v>4725600</v>
      </c>
      <c r="M39" s="347">
        <v>4725600</v>
      </c>
      <c r="N39" s="347">
        <v>4725600</v>
      </c>
      <c r="O39" s="347">
        <v>4725600</v>
      </c>
      <c r="P39" s="347">
        <v>4725600</v>
      </c>
      <c r="Q39" s="347">
        <v>4725600</v>
      </c>
      <c r="R39" s="347">
        <v>4725600</v>
      </c>
      <c r="S39" s="328">
        <f t="shared" si="0"/>
        <v>56707200</v>
      </c>
      <c r="T39" s="255">
        <f t="shared" si="1"/>
        <v>4725600</v>
      </c>
      <c r="U39" s="293">
        <f t="shared" si="3"/>
        <v>61432800</v>
      </c>
      <c r="V39" s="329"/>
      <c r="W39" s="330"/>
    </row>
    <row r="40" spans="1:23" s="376" customFormat="1" ht="21.95" customHeight="1" x14ac:dyDescent="0.25">
      <c r="A40" s="315">
        <v>19</v>
      </c>
      <c r="B40" s="316"/>
      <c r="C40" s="372">
        <v>4436076</v>
      </c>
      <c r="D40" s="373" t="s">
        <v>325</v>
      </c>
      <c r="E40" s="325">
        <v>111</v>
      </c>
      <c r="F40" s="326" t="s">
        <v>18</v>
      </c>
      <c r="G40" s="327">
        <v>3146000</v>
      </c>
      <c r="H40" s="327">
        <v>3146000</v>
      </c>
      <c r="I40" s="327">
        <v>3146000</v>
      </c>
      <c r="J40" s="327">
        <v>3146000</v>
      </c>
      <c r="K40" s="327">
        <v>3146000</v>
      </c>
      <c r="L40" s="327">
        <v>3146000</v>
      </c>
      <c r="M40" s="327">
        <v>3146000</v>
      </c>
      <c r="N40" s="327">
        <v>3146000</v>
      </c>
      <c r="O40" s="327">
        <v>3146000</v>
      </c>
      <c r="P40" s="327">
        <v>3146000</v>
      </c>
      <c r="Q40" s="327">
        <v>3146000</v>
      </c>
      <c r="R40" s="327">
        <v>3146000</v>
      </c>
      <c r="S40" s="328">
        <f t="shared" si="0"/>
        <v>37752000</v>
      </c>
      <c r="T40" s="255">
        <f t="shared" si="1"/>
        <v>3146000</v>
      </c>
      <c r="U40" s="310">
        <f>SUM(S40:T41)</f>
        <v>40898000</v>
      </c>
      <c r="V40" s="374"/>
      <c r="W40" s="375"/>
    </row>
    <row r="41" spans="1:23" s="376" customFormat="1" ht="21.95" customHeight="1" thickBot="1" x14ac:dyDescent="0.3">
      <c r="A41" s="305"/>
      <c r="B41" s="317"/>
      <c r="C41" s="350"/>
      <c r="D41" s="377"/>
      <c r="E41" s="378">
        <v>232</v>
      </c>
      <c r="F41" s="379" t="s">
        <v>20</v>
      </c>
      <c r="G41" s="327">
        <v>0</v>
      </c>
      <c r="H41" s="327">
        <v>0</v>
      </c>
      <c r="I41" s="327">
        <v>0</v>
      </c>
      <c r="J41" s="327">
        <v>0</v>
      </c>
      <c r="K41" s="327">
        <v>0</v>
      </c>
      <c r="L41" s="327">
        <v>0</v>
      </c>
      <c r="M41" s="327">
        <v>0</v>
      </c>
      <c r="N41" s="327">
        <v>0</v>
      </c>
      <c r="O41" s="327">
        <v>0</v>
      </c>
      <c r="P41" s="327">
        <v>0</v>
      </c>
      <c r="Q41" s="327">
        <v>0</v>
      </c>
      <c r="R41" s="327">
        <v>0</v>
      </c>
      <c r="S41" s="328">
        <f t="shared" si="0"/>
        <v>0</v>
      </c>
      <c r="T41" s="255">
        <f t="shared" si="1"/>
        <v>0</v>
      </c>
      <c r="U41" s="302"/>
      <c r="V41" s="374"/>
      <c r="W41" s="375"/>
    </row>
    <row r="42" spans="1:23" s="376" customFormat="1" ht="21.95" customHeight="1" x14ac:dyDescent="0.25">
      <c r="A42" s="288">
        <v>20</v>
      </c>
      <c r="B42" s="294"/>
      <c r="C42" s="260">
        <v>2204274</v>
      </c>
      <c r="D42" s="353" t="s">
        <v>42</v>
      </c>
      <c r="E42" s="325">
        <v>111</v>
      </c>
      <c r="F42" s="326" t="s">
        <v>18</v>
      </c>
      <c r="G42" s="327">
        <v>3630000</v>
      </c>
      <c r="H42" s="327">
        <v>3630000</v>
      </c>
      <c r="I42" s="327">
        <v>3630000</v>
      </c>
      <c r="J42" s="327">
        <v>3630000</v>
      </c>
      <c r="K42" s="327">
        <v>3630000</v>
      </c>
      <c r="L42" s="327">
        <v>3630000</v>
      </c>
      <c r="M42" s="327">
        <v>3630000</v>
      </c>
      <c r="N42" s="327">
        <v>3630000</v>
      </c>
      <c r="O42" s="327">
        <v>3630000</v>
      </c>
      <c r="P42" s="327">
        <v>3630000</v>
      </c>
      <c r="Q42" s="327">
        <v>3630000</v>
      </c>
      <c r="R42" s="327">
        <v>3630000</v>
      </c>
      <c r="S42" s="328">
        <f t="shared" si="0"/>
        <v>43560000</v>
      </c>
      <c r="T42" s="255">
        <f t="shared" si="1"/>
        <v>3630000</v>
      </c>
      <c r="U42" s="293">
        <f>SUM(S42:T42)</f>
        <v>47190000</v>
      </c>
      <c r="V42" s="374"/>
      <c r="W42" s="375"/>
    </row>
    <row r="43" spans="1:23" s="376" customFormat="1" ht="21.95" customHeight="1" x14ac:dyDescent="0.25">
      <c r="A43" s="288">
        <v>21</v>
      </c>
      <c r="B43" s="294"/>
      <c r="C43" s="260">
        <v>3407967</v>
      </c>
      <c r="D43" s="353" t="s">
        <v>349</v>
      </c>
      <c r="E43" s="325">
        <v>111</v>
      </c>
      <c r="F43" s="326" t="s">
        <v>18</v>
      </c>
      <c r="G43" s="327">
        <v>4731000</v>
      </c>
      <c r="H43" s="327">
        <v>4731000</v>
      </c>
      <c r="I43" s="327">
        <v>4731000</v>
      </c>
      <c r="J43" s="327">
        <v>4731000</v>
      </c>
      <c r="K43" s="327">
        <v>4731000</v>
      </c>
      <c r="L43" s="327">
        <v>4731000</v>
      </c>
      <c r="M43" s="327">
        <v>4731000</v>
      </c>
      <c r="N43" s="327">
        <v>4731000</v>
      </c>
      <c r="O43" s="327">
        <v>4731000</v>
      </c>
      <c r="P43" s="327">
        <v>4731000</v>
      </c>
      <c r="Q43" s="327">
        <v>4731000</v>
      </c>
      <c r="R43" s="327">
        <v>4731000</v>
      </c>
      <c r="S43" s="328">
        <f t="shared" si="0"/>
        <v>56772000</v>
      </c>
      <c r="T43" s="255">
        <f t="shared" si="1"/>
        <v>4731000</v>
      </c>
      <c r="U43" s="293">
        <f t="shared" ref="U43:U45" si="4">SUM(S43:T43)</f>
        <v>61503000</v>
      </c>
      <c r="V43" s="374"/>
      <c r="W43" s="375"/>
    </row>
    <row r="44" spans="1:23" s="376" customFormat="1" ht="21.95" customHeight="1" x14ac:dyDescent="0.25">
      <c r="A44" s="288">
        <v>22</v>
      </c>
      <c r="B44" s="294"/>
      <c r="C44" s="380">
        <v>3520117</v>
      </c>
      <c r="D44" s="353" t="s">
        <v>350</v>
      </c>
      <c r="E44" s="325">
        <v>111</v>
      </c>
      <c r="F44" s="326" t="s">
        <v>18</v>
      </c>
      <c r="G44" s="327">
        <v>3630000</v>
      </c>
      <c r="H44" s="327">
        <v>3630000</v>
      </c>
      <c r="I44" s="327">
        <v>3630000</v>
      </c>
      <c r="J44" s="327">
        <v>3630000</v>
      </c>
      <c r="K44" s="327">
        <v>3630000</v>
      </c>
      <c r="L44" s="327">
        <v>3630000</v>
      </c>
      <c r="M44" s="327">
        <v>3630000</v>
      </c>
      <c r="N44" s="327">
        <v>3630000</v>
      </c>
      <c r="O44" s="327">
        <v>3630000</v>
      </c>
      <c r="P44" s="327">
        <v>3630000</v>
      </c>
      <c r="Q44" s="327">
        <v>3630000</v>
      </c>
      <c r="R44" s="327">
        <v>3630000</v>
      </c>
      <c r="S44" s="328">
        <f t="shared" si="0"/>
        <v>43560000</v>
      </c>
      <c r="T44" s="255">
        <f t="shared" si="1"/>
        <v>3630000</v>
      </c>
      <c r="U44" s="293">
        <f t="shared" si="4"/>
        <v>47190000</v>
      </c>
      <c r="V44" s="374"/>
      <c r="W44" s="375"/>
    </row>
    <row r="45" spans="1:23" s="376" customFormat="1" ht="21.95" customHeight="1" x14ac:dyDescent="0.25">
      <c r="A45" s="288">
        <v>23</v>
      </c>
      <c r="B45" s="294"/>
      <c r="C45" s="380">
        <v>848478</v>
      </c>
      <c r="D45" s="353" t="s">
        <v>335</v>
      </c>
      <c r="E45" s="325">
        <v>111</v>
      </c>
      <c r="F45" s="326" t="s">
        <v>18</v>
      </c>
      <c r="G45" s="327">
        <v>3993000</v>
      </c>
      <c r="H45" s="327">
        <v>3993000</v>
      </c>
      <c r="I45" s="327">
        <v>3993000</v>
      </c>
      <c r="J45" s="327">
        <v>3993000</v>
      </c>
      <c r="K45" s="327">
        <v>3993000</v>
      </c>
      <c r="L45" s="327">
        <v>3993000</v>
      </c>
      <c r="M45" s="327">
        <v>3993000</v>
      </c>
      <c r="N45" s="327">
        <v>3993000</v>
      </c>
      <c r="O45" s="327">
        <v>3993000</v>
      </c>
      <c r="P45" s="327">
        <v>3993000</v>
      </c>
      <c r="Q45" s="327">
        <v>3993000</v>
      </c>
      <c r="R45" s="327">
        <v>3993000</v>
      </c>
      <c r="S45" s="328">
        <f t="shared" si="0"/>
        <v>47916000</v>
      </c>
      <c r="T45" s="255">
        <f t="shared" si="1"/>
        <v>3993000</v>
      </c>
      <c r="U45" s="293">
        <f t="shared" si="4"/>
        <v>51909000</v>
      </c>
      <c r="V45" s="374"/>
      <c r="W45" s="375"/>
    </row>
    <row r="46" spans="1:23" s="361" customFormat="1" ht="33.75" customHeight="1" thickBot="1" x14ac:dyDescent="0.3">
      <c r="A46" s="288">
        <v>24</v>
      </c>
      <c r="B46" s="291"/>
      <c r="C46" s="381">
        <v>610367</v>
      </c>
      <c r="D46" s="382" t="s">
        <v>43</v>
      </c>
      <c r="E46" s="383">
        <v>111</v>
      </c>
      <c r="F46" s="384" t="s">
        <v>18</v>
      </c>
      <c r="G46" s="385">
        <v>4726260</v>
      </c>
      <c r="H46" s="385">
        <v>4726260</v>
      </c>
      <c r="I46" s="385">
        <v>4726260</v>
      </c>
      <c r="J46" s="385">
        <v>4726260</v>
      </c>
      <c r="K46" s="385">
        <v>4726260</v>
      </c>
      <c r="L46" s="385">
        <v>4726260</v>
      </c>
      <c r="M46" s="385">
        <v>4726260</v>
      </c>
      <c r="N46" s="385">
        <v>4726260</v>
      </c>
      <c r="O46" s="385">
        <v>4726260</v>
      </c>
      <c r="P46" s="385">
        <v>4726260</v>
      </c>
      <c r="Q46" s="385">
        <v>4726260</v>
      </c>
      <c r="R46" s="385">
        <v>4726260</v>
      </c>
      <c r="S46" s="386">
        <f t="shared" si="0"/>
        <v>56715120</v>
      </c>
      <c r="T46" s="259">
        <f t="shared" si="1"/>
        <v>4726260</v>
      </c>
      <c r="U46" s="256">
        <f>SUM(S46:T46)</f>
        <v>61441380</v>
      </c>
      <c r="V46" s="359"/>
      <c r="W46" s="360"/>
    </row>
    <row r="47" spans="1:23" s="393" customFormat="1" ht="21.95" customHeight="1" x14ac:dyDescent="0.25">
      <c r="A47" s="288">
        <v>25</v>
      </c>
      <c r="B47" s="289"/>
      <c r="C47" s="387">
        <v>2990451</v>
      </c>
      <c r="D47" s="388" t="s">
        <v>363</v>
      </c>
      <c r="E47" s="378">
        <v>111</v>
      </c>
      <c r="F47" s="379" t="s">
        <v>18</v>
      </c>
      <c r="G47" s="389">
        <v>3300000</v>
      </c>
      <c r="H47" s="389">
        <v>3300000</v>
      </c>
      <c r="I47" s="389">
        <v>3300000</v>
      </c>
      <c r="J47" s="389">
        <v>3300000</v>
      </c>
      <c r="K47" s="389">
        <v>3300000</v>
      </c>
      <c r="L47" s="389">
        <v>3300000</v>
      </c>
      <c r="M47" s="389">
        <v>3300000</v>
      </c>
      <c r="N47" s="389">
        <v>3300000</v>
      </c>
      <c r="O47" s="389">
        <v>3300000</v>
      </c>
      <c r="P47" s="389">
        <v>3300000</v>
      </c>
      <c r="Q47" s="389">
        <v>3300000</v>
      </c>
      <c r="R47" s="389">
        <v>3300000</v>
      </c>
      <c r="S47" s="390">
        <f t="shared" si="0"/>
        <v>39600000</v>
      </c>
      <c r="T47" s="257">
        <f t="shared" si="1"/>
        <v>3300000</v>
      </c>
      <c r="U47" s="301">
        <f>SUM(S47:T48)</f>
        <v>86944000</v>
      </c>
      <c r="V47" s="391"/>
      <c r="W47" s="392"/>
    </row>
    <row r="48" spans="1:23" s="393" customFormat="1" ht="21.95" customHeight="1" thickBot="1" x14ac:dyDescent="0.3">
      <c r="A48" s="288">
        <v>26</v>
      </c>
      <c r="B48" s="289"/>
      <c r="C48" s="387">
        <v>902609</v>
      </c>
      <c r="D48" s="388" t="s">
        <v>374</v>
      </c>
      <c r="E48" s="378">
        <v>111</v>
      </c>
      <c r="F48" s="379" t="s">
        <v>18</v>
      </c>
      <c r="G48" s="389">
        <v>3388000</v>
      </c>
      <c r="H48" s="389">
        <v>3388000</v>
      </c>
      <c r="I48" s="389">
        <v>3388000</v>
      </c>
      <c r="J48" s="389">
        <v>3388000</v>
      </c>
      <c r="K48" s="389">
        <v>3388000</v>
      </c>
      <c r="L48" s="389">
        <v>3388000</v>
      </c>
      <c r="M48" s="389">
        <v>3388000</v>
      </c>
      <c r="N48" s="389">
        <v>3388000</v>
      </c>
      <c r="O48" s="389">
        <v>3388000</v>
      </c>
      <c r="P48" s="389">
        <v>3388000</v>
      </c>
      <c r="Q48" s="389">
        <v>3388000</v>
      </c>
      <c r="R48" s="389">
        <v>3388000</v>
      </c>
      <c r="S48" s="390">
        <f t="shared" si="0"/>
        <v>40656000</v>
      </c>
      <c r="T48" s="257">
        <f t="shared" si="1"/>
        <v>3388000</v>
      </c>
      <c r="U48" s="302"/>
      <c r="V48" s="391"/>
      <c r="W48" s="392"/>
    </row>
    <row r="49" spans="1:23" s="393" customFormat="1" ht="21.95" customHeight="1" x14ac:dyDescent="0.25">
      <c r="A49" s="288">
        <v>27</v>
      </c>
      <c r="B49" s="289"/>
      <c r="C49" s="387">
        <v>2628746</v>
      </c>
      <c r="D49" s="388" t="s">
        <v>375</v>
      </c>
      <c r="E49" s="378">
        <v>111</v>
      </c>
      <c r="F49" s="379" t="s">
        <v>18</v>
      </c>
      <c r="G49" s="389">
        <v>2207107</v>
      </c>
      <c r="H49" s="389">
        <v>2207107</v>
      </c>
      <c r="I49" s="389">
        <v>2207107</v>
      </c>
      <c r="J49" s="389">
        <v>2207107</v>
      </c>
      <c r="K49" s="389">
        <v>2207107</v>
      </c>
      <c r="L49" s="389">
        <v>2207107</v>
      </c>
      <c r="M49" s="389">
        <v>2207107</v>
      </c>
      <c r="N49" s="389">
        <v>2207107</v>
      </c>
      <c r="O49" s="389">
        <v>2207107</v>
      </c>
      <c r="P49" s="389">
        <v>2207107</v>
      </c>
      <c r="Q49" s="389">
        <v>2207107</v>
      </c>
      <c r="R49" s="389">
        <v>2207107</v>
      </c>
      <c r="S49" s="390">
        <f t="shared" si="0"/>
        <v>26485284</v>
      </c>
      <c r="T49" s="257">
        <f t="shared" si="1"/>
        <v>2207107</v>
      </c>
      <c r="U49" s="301">
        <f t="shared" ref="U49" si="5">SUM(S49:T50)</f>
        <v>57384782</v>
      </c>
      <c r="V49" s="391"/>
      <c r="W49" s="392"/>
    </row>
    <row r="50" spans="1:23" s="393" customFormat="1" ht="21.95" customHeight="1" thickBot="1" x14ac:dyDescent="0.3">
      <c r="A50" s="288">
        <v>28</v>
      </c>
      <c r="B50" s="289"/>
      <c r="C50" s="387">
        <v>5879470</v>
      </c>
      <c r="D50" s="388" t="s">
        <v>376</v>
      </c>
      <c r="E50" s="378">
        <v>111</v>
      </c>
      <c r="F50" s="379" t="s">
        <v>18</v>
      </c>
      <c r="G50" s="389">
        <v>2207107</v>
      </c>
      <c r="H50" s="389">
        <v>2207107</v>
      </c>
      <c r="I50" s="389">
        <v>2207107</v>
      </c>
      <c r="J50" s="389">
        <v>2207107</v>
      </c>
      <c r="K50" s="389">
        <v>2207107</v>
      </c>
      <c r="L50" s="389">
        <v>2207107</v>
      </c>
      <c r="M50" s="389">
        <v>2207107</v>
      </c>
      <c r="N50" s="389">
        <v>2207107</v>
      </c>
      <c r="O50" s="389">
        <v>2207107</v>
      </c>
      <c r="P50" s="389">
        <v>2207107</v>
      </c>
      <c r="Q50" s="389">
        <v>2207107</v>
      </c>
      <c r="R50" s="389">
        <v>2207107</v>
      </c>
      <c r="S50" s="390">
        <f t="shared" si="0"/>
        <v>26485284</v>
      </c>
      <c r="T50" s="257">
        <f t="shared" si="1"/>
        <v>2207107</v>
      </c>
      <c r="U50" s="302"/>
      <c r="V50" s="391"/>
      <c r="W50" s="392"/>
    </row>
    <row r="51" spans="1:23" s="393" customFormat="1" ht="21.95" customHeight="1" x14ac:dyDescent="0.25">
      <c r="A51" s="288">
        <v>29</v>
      </c>
      <c r="B51" s="289"/>
      <c r="C51" s="387">
        <v>5107522</v>
      </c>
      <c r="D51" s="388" t="s">
        <v>377</v>
      </c>
      <c r="E51" s="378">
        <v>111</v>
      </c>
      <c r="F51" s="379" t="s">
        <v>18</v>
      </c>
      <c r="G51" s="389">
        <v>2750000</v>
      </c>
      <c r="H51" s="389">
        <v>2750000</v>
      </c>
      <c r="I51" s="389">
        <v>2750000</v>
      </c>
      <c r="J51" s="389">
        <v>2750000</v>
      </c>
      <c r="K51" s="389">
        <v>2750000</v>
      </c>
      <c r="L51" s="389">
        <v>2750000</v>
      </c>
      <c r="M51" s="389">
        <v>2750000</v>
      </c>
      <c r="N51" s="389">
        <v>2750000</v>
      </c>
      <c r="O51" s="389">
        <v>2750000</v>
      </c>
      <c r="P51" s="389">
        <v>2750000</v>
      </c>
      <c r="Q51" s="389">
        <v>2750000</v>
      </c>
      <c r="R51" s="389">
        <v>2750000</v>
      </c>
      <c r="S51" s="390">
        <f t="shared" si="0"/>
        <v>33000000</v>
      </c>
      <c r="T51" s="257">
        <f t="shared" si="1"/>
        <v>2750000</v>
      </c>
      <c r="U51" s="301">
        <f t="shared" ref="U51" si="6">SUM(S51:T52)</f>
        <v>75075000</v>
      </c>
      <c r="V51" s="391"/>
      <c r="W51" s="392"/>
    </row>
    <row r="52" spans="1:23" s="393" customFormat="1" ht="21.95" customHeight="1" thickBot="1" x14ac:dyDescent="0.3">
      <c r="A52" s="288">
        <v>30</v>
      </c>
      <c r="B52" s="289"/>
      <c r="C52" s="387">
        <v>3734980</v>
      </c>
      <c r="D52" s="388" t="s">
        <v>378</v>
      </c>
      <c r="E52" s="378">
        <v>111</v>
      </c>
      <c r="F52" s="379" t="s">
        <v>18</v>
      </c>
      <c r="G52" s="389">
        <v>3025000</v>
      </c>
      <c r="H52" s="389">
        <v>3025000</v>
      </c>
      <c r="I52" s="389">
        <v>3025000</v>
      </c>
      <c r="J52" s="389">
        <v>3025000</v>
      </c>
      <c r="K52" s="389">
        <v>3025000</v>
      </c>
      <c r="L52" s="389">
        <v>3025000</v>
      </c>
      <c r="M52" s="389">
        <v>3025000</v>
      </c>
      <c r="N52" s="389">
        <v>3025000</v>
      </c>
      <c r="O52" s="389">
        <v>3025000</v>
      </c>
      <c r="P52" s="389">
        <v>3025000</v>
      </c>
      <c r="Q52" s="389">
        <v>3025000</v>
      </c>
      <c r="R52" s="389">
        <v>3025000</v>
      </c>
      <c r="S52" s="390">
        <f t="shared" si="0"/>
        <v>36300000</v>
      </c>
      <c r="T52" s="257">
        <f t="shared" si="1"/>
        <v>3025000</v>
      </c>
      <c r="U52" s="302"/>
      <c r="V52" s="391"/>
      <c r="W52" s="392"/>
    </row>
    <row r="53" spans="1:23" s="331" customFormat="1" ht="23.25" customHeight="1" x14ac:dyDescent="0.25">
      <c r="A53" s="295">
        <v>31</v>
      </c>
      <c r="B53" s="298"/>
      <c r="C53" s="394">
        <v>1565295</v>
      </c>
      <c r="D53" s="395" t="s">
        <v>365</v>
      </c>
      <c r="E53" s="325">
        <v>111</v>
      </c>
      <c r="F53" s="326" t="s">
        <v>18</v>
      </c>
      <c r="G53" s="327">
        <v>3300000</v>
      </c>
      <c r="H53" s="327">
        <v>3300000</v>
      </c>
      <c r="I53" s="327">
        <v>3300000</v>
      </c>
      <c r="J53" s="327">
        <v>3993000</v>
      </c>
      <c r="K53" s="327">
        <v>3993000</v>
      </c>
      <c r="L53" s="327">
        <v>3993000</v>
      </c>
      <c r="M53" s="327">
        <v>3993000</v>
      </c>
      <c r="N53" s="327">
        <v>3993000</v>
      </c>
      <c r="O53" s="327">
        <v>3993000</v>
      </c>
      <c r="P53" s="327">
        <v>3993000</v>
      </c>
      <c r="Q53" s="327">
        <v>3993000</v>
      </c>
      <c r="R53" s="327">
        <v>3993000</v>
      </c>
      <c r="S53" s="328">
        <f t="shared" si="0"/>
        <v>45837000</v>
      </c>
      <c r="T53" s="255">
        <f t="shared" si="1"/>
        <v>3819750</v>
      </c>
      <c r="U53" s="292">
        <f t="shared" ref="U53:U54" si="7">SUM(S53:T53)</f>
        <v>49656750</v>
      </c>
      <c r="V53" s="329"/>
      <c r="W53" s="330"/>
    </row>
    <row r="54" spans="1:23" s="331" customFormat="1" ht="23.25" customHeight="1" x14ac:dyDescent="0.25">
      <c r="A54" s="295">
        <v>32</v>
      </c>
      <c r="B54" s="298"/>
      <c r="C54" s="396">
        <v>5758603</v>
      </c>
      <c r="D54" s="395" t="s">
        <v>355</v>
      </c>
      <c r="E54" s="325">
        <v>111</v>
      </c>
      <c r="F54" s="326" t="s">
        <v>18</v>
      </c>
      <c r="G54" s="327">
        <v>1100000</v>
      </c>
      <c r="H54" s="327">
        <v>1100000</v>
      </c>
      <c r="I54" s="327">
        <v>1100000</v>
      </c>
      <c r="J54" s="327">
        <v>1100000</v>
      </c>
      <c r="K54" s="327">
        <v>1100000</v>
      </c>
      <c r="L54" s="327">
        <v>1100000</v>
      </c>
      <c r="M54" s="327">
        <v>1500000</v>
      </c>
      <c r="N54" s="327">
        <v>1500000</v>
      </c>
      <c r="O54" s="327">
        <v>1500000</v>
      </c>
      <c r="P54" s="327">
        <v>1500000</v>
      </c>
      <c r="Q54" s="327">
        <v>1500000</v>
      </c>
      <c r="R54" s="327">
        <v>2904000</v>
      </c>
      <c r="S54" s="328">
        <f t="shared" si="0"/>
        <v>17004000</v>
      </c>
      <c r="T54" s="255">
        <f t="shared" si="1"/>
        <v>1417000</v>
      </c>
      <c r="U54" s="292">
        <f t="shared" si="7"/>
        <v>18421000</v>
      </c>
      <c r="V54" s="329"/>
      <c r="W54" s="330"/>
    </row>
    <row r="55" spans="1:23" s="376" customFormat="1" ht="21.95" customHeight="1" x14ac:dyDescent="0.25">
      <c r="A55" s="295">
        <v>33</v>
      </c>
      <c r="B55" s="299"/>
      <c r="C55" s="394">
        <v>2069204</v>
      </c>
      <c r="D55" s="397" t="s">
        <v>418</v>
      </c>
      <c r="E55" s="325">
        <v>111</v>
      </c>
      <c r="F55" s="326" t="s">
        <v>18</v>
      </c>
      <c r="G55" s="327">
        <v>1890000</v>
      </c>
      <c r="H55" s="327">
        <v>1680000</v>
      </c>
      <c r="I55" s="327">
        <v>1820000</v>
      </c>
      <c r="J55" s="327">
        <v>1680000</v>
      </c>
      <c r="K55" s="327">
        <v>1820000</v>
      </c>
      <c r="L55" s="327">
        <v>1680000</v>
      </c>
      <c r="M55" s="327">
        <v>1890000</v>
      </c>
      <c r="N55" s="327">
        <v>1960000</v>
      </c>
      <c r="O55" s="327">
        <v>2783000</v>
      </c>
      <c r="P55" s="327">
        <v>2783000</v>
      </c>
      <c r="Q55" s="327">
        <v>2783000</v>
      </c>
      <c r="R55" s="327">
        <v>2783000</v>
      </c>
      <c r="S55" s="328">
        <f>SUM(G55:R55)</f>
        <v>25552000</v>
      </c>
      <c r="T55" s="255">
        <f>S55/12</f>
        <v>2129333.3333333335</v>
      </c>
      <c r="U55" s="292">
        <f>SUM(S55:T55)</f>
        <v>27681333.333333332</v>
      </c>
      <c r="V55" s="374"/>
      <c r="W55" s="375"/>
    </row>
    <row r="56" spans="1:23" s="331" customFormat="1" ht="23.25" customHeight="1" x14ac:dyDescent="0.25">
      <c r="A56" s="295">
        <v>34</v>
      </c>
      <c r="B56" s="299"/>
      <c r="C56" s="398">
        <v>4539928</v>
      </c>
      <c r="D56" s="395" t="s">
        <v>67</v>
      </c>
      <c r="E56" s="325">
        <v>111</v>
      </c>
      <c r="F56" s="326" t="s">
        <v>18</v>
      </c>
      <c r="G56" s="327">
        <v>1650000</v>
      </c>
      <c r="H56" s="327">
        <v>1650000</v>
      </c>
      <c r="I56" s="327">
        <v>1650000</v>
      </c>
      <c r="J56" s="327">
        <v>1650000</v>
      </c>
      <c r="K56" s="327">
        <v>2000000</v>
      </c>
      <c r="L56" s="327">
        <v>2000000</v>
      </c>
      <c r="M56" s="327">
        <v>2000000</v>
      </c>
      <c r="N56" s="327">
        <v>2000000</v>
      </c>
      <c r="O56" s="327">
        <v>2000000</v>
      </c>
      <c r="P56" s="327">
        <v>2000000</v>
      </c>
      <c r="Q56" s="327">
        <v>2000000</v>
      </c>
      <c r="R56" s="327">
        <v>2750000</v>
      </c>
      <c r="S56" s="328">
        <f>SUM(G56:R56)</f>
        <v>23350000</v>
      </c>
      <c r="T56" s="255">
        <f>S56/12</f>
        <v>1945833.3333333333</v>
      </c>
      <c r="U56" s="292">
        <f>SUM(S56:T56)</f>
        <v>25295833.333333332</v>
      </c>
      <c r="V56" s="329"/>
      <c r="W56" s="330"/>
    </row>
    <row r="57" spans="1:23" s="393" customFormat="1" ht="21.95" customHeight="1" x14ac:dyDescent="0.25">
      <c r="A57" s="288">
        <v>35</v>
      </c>
      <c r="B57" s="289"/>
      <c r="C57" s="398">
        <v>5033421</v>
      </c>
      <c r="D57" s="395" t="s">
        <v>419</v>
      </c>
      <c r="E57" s="325">
        <v>111</v>
      </c>
      <c r="F57" s="326" t="s">
        <v>18</v>
      </c>
      <c r="G57" s="389"/>
      <c r="H57" s="389"/>
      <c r="I57" s="389"/>
      <c r="J57" s="389"/>
      <c r="K57" s="389"/>
      <c r="L57" s="389"/>
      <c r="M57" s="389"/>
      <c r="N57" s="389"/>
      <c r="O57" s="389"/>
      <c r="P57" s="389"/>
      <c r="Q57" s="389"/>
      <c r="R57" s="389">
        <v>3000000</v>
      </c>
      <c r="S57" s="328">
        <f t="shared" ref="S57:S59" si="8">SUM(G57:R57)</f>
        <v>3000000</v>
      </c>
      <c r="T57" s="255">
        <f t="shared" ref="T57:T58" si="9">S57/12</f>
        <v>250000</v>
      </c>
      <c r="U57" s="292">
        <f t="shared" ref="U57:U58" si="10">SUM(S57:T57)</f>
        <v>3250000</v>
      </c>
      <c r="V57" s="391"/>
      <c r="W57" s="392"/>
    </row>
    <row r="58" spans="1:23" s="393" customFormat="1" ht="21.95" customHeight="1" x14ac:dyDescent="0.25">
      <c r="A58" s="288">
        <v>36</v>
      </c>
      <c r="B58" s="294"/>
      <c r="C58" s="398">
        <v>2350924</v>
      </c>
      <c r="D58" s="395" t="s">
        <v>68</v>
      </c>
      <c r="E58" s="325">
        <v>111</v>
      </c>
      <c r="F58" s="326" t="s">
        <v>18</v>
      </c>
      <c r="G58" s="389">
        <v>1573000</v>
      </c>
      <c r="H58" s="389">
        <v>2750000</v>
      </c>
      <c r="I58" s="389">
        <v>2750000</v>
      </c>
      <c r="J58" s="389">
        <v>2750000</v>
      </c>
      <c r="K58" s="389">
        <v>2750000</v>
      </c>
      <c r="L58" s="389">
        <v>2750000</v>
      </c>
      <c r="M58" s="389">
        <v>2750000</v>
      </c>
      <c r="N58" s="389">
        <v>2750000</v>
      </c>
      <c r="O58" s="389">
        <v>2750000</v>
      </c>
      <c r="P58" s="389">
        <v>2750000</v>
      </c>
      <c r="Q58" s="389">
        <v>2750000</v>
      </c>
      <c r="R58" s="389">
        <v>2750000</v>
      </c>
      <c r="S58" s="328">
        <f t="shared" si="8"/>
        <v>31823000</v>
      </c>
      <c r="T58" s="255">
        <f t="shared" si="9"/>
        <v>2651916.6666666665</v>
      </c>
      <c r="U58" s="292">
        <f t="shared" si="10"/>
        <v>34474916.666666664</v>
      </c>
      <c r="V58" s="391"/>
      <c r="W58" s="392"/>
    </row>
    <row r="59" spans="1:23" s="331" customFormat="1" ht="23.25" customHeight="1" x14ac:dyDescent="0.25">
      <c r="A59" s="295">
        <v>37</v>
      </c>
      <c r="B59" s="299"/>
      <c r="C59" s="398">
        <v>1565264</v>
      </c>
      <c r="D59" s="395" t="s">
        <v>93</v>
      </c>
      <c r="E59" s="325">
        <v>111</v>
      </c>
      <c r="F59" s="326" t="s">
        <v>18</v>
      </c>
      <c r="G59" s="327">
        <v>2073000</v>
      </c>
      <c r="H59" s="327">
        <v>2073000</v>
      </c>
      <c r="I59" s="327">
        <v>2073000</v>
      </c>
      <c r="J59" s="327">
        <v>2073000</v>
      </c>
      <c r="K59" s="327">
        <v>2073000</v>
      </c>
      <c r="L59" s="327">
        <v>2073000</v>
      </c>
      <c r="M59" s="327">
        <v>2073000</v>
      </c>
      <c r="N59" s="327">
        <v>2073000</v>
      </c>
      <c r="O59" s="327">
        <v>2073000</v>
      </c>
      <c r="P59" s="327">
        <v>2073000</v>
      </c>
      <c r="Q59" s="327">
        <v>2073000</v>
      </c>
      <c r="R59" s="327">
        <v>2073000</v>
      </c>
      <c r="S59" s="328">
        <f t="shared" si="8"/>
        <v>24876000</v>
      </c>
      <c r="T59" s="255">
        <f>S59/12</f>
        <v>2073000</v>
      </c>
      <c r="U59" s="292">
        <f>SUM(S59:T59)</f>
        <v>26949000</v>
      </c>
      <c r="V59" s="329"/>
      <c r="W59" s="330"/>
    </row>
    <row r="60" spans="1:23" s="393" customFormat="1" ht="21.95" customHeight="1" x14ac:dyDescent="0.25">
      <c r="A60" s="288">
        <v>38</v>
      </c>
      <c r="B60" s="289"/>
      <c r="C60" s="395">
        <v>1533110</v>
      </c>
      <c r="D60" s="395" t="s">
        <v>326</v>
      </c>
      <c r="E60" s="378">
        <v>111</v>
      </c>
      <c r="F60" s="379" t="s">
        <v>18</v>
      </c>
      <c r="G60" s="399">
        <v>6655000</v>
      </c>
      <c r="H60" s="399">
        <v>6655000</v>
      </c>
      <c r="I60" s="399">
        <v>6655000</v>
      </c>
      <c r="J60" s="399">
        <v>6655000</v>
      </c>
      <c r="K60" s="399">
        <v>6655000</v>
      </c>
      <c r="L60" s="399">
        <v>6655000</v>
      </c>
      <c r="M60" s="399">
        <v>6655000</v>
      </c>
      <c r="N60" s="399">
        <v>6655000</v>
      </c>
      <c r="O60" s="399">
        <v>6655000</v>
      </c>
      <c r="P60" s="399">
        <v>6655000</v>
      </c>
      <c r="Q60" s="399">
        <v>6655000</v>
      </c>
      <c r="R60" s="399">
        <v>6655000</v>
      </c>
      <c r="S60" s="399">
        <v>6655000</v>
      </c>
      <c r="T60" s="257">
        <f t="shared" si="1"/>
        <v>554583.33333333337</v>
      </c>
      <c r="U60" s="258">
        <f>SUM(S60:T60)</f>
        <v>7209583.333333333</v>
      </c>
      <c r="V60" s="391"/>
      <c r="W60" s="392"/>
    </row>
    <row r="61" spans="1:23" s="393" customFormat="1" ht="21.95" customHeight="1" x14ac:dyDescent="0.25">
      <c r="A61" s="288">
        <v>39</v>
      </c>
      <c r="B61" s="289"/>
      <c r="C61" s="395">
        <v>4341259</v>
      </c>
      <c r="D61" s="395" t="s">
        <v>327</v>
      </c>
      <c r="E61" s="378">
        <v>111</v>
      </c>
      <c r="F61" s="379" t="s">
        <v>18</v>
      </c>
      <c r="G61" s="399">
        <v>4840000</v>
      </c>
      <c r="H61" s="399">
        <v>4840000</v>
      </c>
      <c r="I61" s="399">
        <v>4840000</v>
      </c>
      <c r="J61" s="399">
        <v>4840000</v>
      </c>
      <c r="K61" s="399">
        <v>4840000</v>
      </c>
      <c r="L61" s="399">
        <v>4840000</v>
      </c>
      <c r="M61" s="399">
        <v>4840000</v>
      </c>
      <c r="N61" s="399">
        <v>4840000</v>
      </c>
      <c r="O61" s="399">
        <v>4840000</v>
      </c>
      <c r="P61" s="399">
        <v>4840000</v>
      </c>
      <c r="Q61" s="399">
        <v>4840000</v>
      </c>
      <c r="R61" s="399">
        <v>4840000</v>
      </c>
      <c r="S61" s="399">
        <v>4840000</v>
      </c>
      <c r="T61" s="257">
        <f t="shared" si="1"/>
        <v>403333.33333333331</v>
      </c>
      <c r="U61" s="258">
        <f t="shared" ref="U61:U69" si="11">SUM(S61:T61)</f>
        <v>5243333.333333333</v>
      </c>
      <c r="V61" s="391"/>
      <c r="W61" s="392"/>
    </row>
    <row r="62" spans="1:23" s="376" customFormat="1" ht="21.95" customHeight="1" x14ac:dyDescent="0.25">
      <c r="A62" s="288">
        <v>40</v>
      </c>
      <c r="B62" s="294"/>
      <c r="C62" s="395">
        <v>2338422</v>
      </c>
      <c r="D62" s="395" t="s">
        <v>328</v>
      </c>
      <c r="E62" s="378">
        <v>111</v>
      </c>
      <c r="F62" s="379" t="s">
        <v>18</v>
      </c>
      <c r="G62" s="399">
        <v>4477000</v>
      </c>
      <c r="H62" s="399">
        <v>4477000</v>
      </c>
      <c r="I62" s="399">
        <v>4477000</v>
      </c>
      <c r="J62" s="399">
        <v>4477000</v>
      </c>
      <c r="K62" s="399">
        <v>4477000</v>
      </c>
      <c r="L62" s="399">
        <v>4477000</v>
      </c>
      <c r="M62" s="399">
        <v>4477000</v>
      </c>
      <c r="N62" s="399">
        <v>4477000</v>
      </c>
      <c r="O62" s="399">
        <v>4477000</v>
      </c>
      <c r="P62" s="399">
        <v>4477000</v>
      </c>
      <c r="Q62" s="399">
        <v>4477000</v>
      </c>
      <c r="R62" s="399">
        <v>4477000</v>
      </c>
      <c r="S62" s="399">
        <v>4477000</v>
      </c>
      <c r="T62" s="257">
        <f t="shared" si="1"/>
        <v>373083.33333333331</v>
      </c>
      <c r="U62" s="258">
        <f t="shared" si="11"/>
        <v>4850083.333333333</v>
      </c>
      <c r="V62" s="374"/>
      <c r="W62" s="375"/>
    </row>
    <row r="63" spans="1:23" s="376" customFormat="1" ht="21.95" customHeight="1" x14ac:dyDescent="0.25">
      <c r="A63" s="288">
        <v>41</v>
      </c>
      <c r="B63" s="294"/>
      <c r="C63" s="395">
        <v>1487949</v>
      </c>
      <c r="D63" s="395" t="s">
        <v>329</v>
      </c>
      <c r="E63" s="378">
        <v>111</v>
      </c>
      <c r="F63" s="379" t="s">
        <v>18</v>
      </c>
      <c r="G63" s="399">
        <v>4477000</v>
      </c>
      <c r="H63" s="399">
        <v>4477000</v>
      </c>
      <c r="I63" s="399">
        <v>4477000</v>
      </c>
      <c r="J63" s="399">
        <v>4477000</v>
      </c>
      <c r="K63" s="399">
        <v>4477000</v>
      </c>
      <c r="L63" s="399">
        <v>4477000</v>
      </c>
      <c r="M63" s="399">
        <v>4477000</v>
      </c>
      <c r="N63" s="399">
        <v>4477000</v>
      </c>
      <c r="O63" s="399">
        <v>4477000</v>
      </c>
      <c r="P63" s="399">
        <v>4477000</v>
      </c>
      <c r="Q63" s="399">
        <v>4477000</v>
      </c>
      <c r="R63" s="399">
        <v>4477000</v>
      </c>
      <c r="S63" s="399">
        <v>4477000</v>
      </c>
      <c r="T63" s="257">
        <f t="shared" si="1"/>
        <v>373083.33333333331</v>
      </c>
      <c r="U63" s="258">
        <f t="shared" si="11"/>
        <v>4850083.333333333</v>
      </c>
      <c r="V63" s="374"/>
      <c r="W63" s="375"/>
    </row>
    <row r="64" spans="1:23" s="376" customFormat="1" ht="21.95" customHeight="1" x14ac:dyDescent="0.25">
      <c r="A64" s="288">
        <v>42</v>
      </c>
      <c r="B64" s="294"/>
      <c r="C64" s="395">
        <v>1712509</v>
      </c>
      <c r="D64" s="395" t="s">
        <v>330</v>
      </c>
      <c r="E64" s="378">
        <v>111</v>
      </c>
      <c r="F64" s="379" t="s">
        <v>18</v>
      </c>
      <c r="G64" s="399">
        <v>4477000</v>
      </c>
      <c r="H64" s="399">
        <v>4477000</v>
      </c>
      <c r="I64" s="399">
        <v>4477000</v>
      </c>
      <c r="J64" s="399">
        <v>4477000</v>
      </c>
      <c r="K64" s="399">
        <v>4477000</v>
      </c>
      <c r="L64" s="399">
        <v>4477000</v>
      </c>
      <c r="M64" s="399">
        <v>4477000</v>
      </c>
      <c r="N64" s="399">
        <v>4477000</v>
      </c>
      <c r="O64" s="399">
        <v>4477000</v>
      </c>
      <c r="P64" s="399">
        <v>4477000</v>
      </c>
      <c r="Q64" s="399">
        <v>4477000</v>
      </c>
      <c r="R64" s="399">
        <v>4477000</v>
      </c>
      <c r="S64" s="399">
        <v>4477000</v>
      </c>
      <c r="T64" s="257">
        <f t="shared" si="1"/>
        <v>373083.33333333331</v>
      </c>
      <c r="U64" s="258">
        <f t="shared" si="11"/>
        <v>4850083.333333333</v>
      </c>
      <c r="V64" s="374"/>
      <c r="W64" s="375"/>
    </row>
    <row r="65" spans="1:23" s="376" customFormat="1" ht="21.95" customHeight="1" x14ac:dyDescent="0.25">
      <c r="A65" s="295">
        <v>43</v>
      </c>
      <c r="B65" s="294"/>
      <c r="C65" s="395">
        <v>3495780</v>
      </c>
      <c r="D65" s="395" t="s">
        <v>331</v>
      </c>
      <c r="E65" s="378">
        <v>111</v>
      </c>
      <c r="F65" s="379" t="s">
        <v>18</v>
      </c>
      <c r="G65" s="399">
        <v>3850000</v>
      </c>
      <c r="H65" s="399">
        <v>3850000</v>
      </c>
      <c r="I65" s="399">
        <v>3850000</v>
      </c>
      <c r="J65" s="399">
        <v>3850000</v>
      </c>
      <c r="K65" s="399">
        <v>3850000</v>
      </c>
      <c r="L65" s="399">
        <v>3850000</v>
      </c>
      <c r="M65" s="399">
        <v>3850000</v>
      </c>
      <c r="N65" s="399">
        <v>3850000</v>
      </c>
      <c r="O65" s="399">
        <v>3850000</v>
      </c>
      <c r="P65" s="399">
        <v>3850000</v>
      </c>
      <c r="Q65" s="399">
        <v>3850000</v>
      </c>
      <c r="R65" s="399">
        <v>3850000</v>
      </c>
      <c r="S65" s="399">
        <v>3850000</v>
      </c>
      <c r="T65" s="257">
        <f t="shared" si="1"/>
        <v>320833.33333333331</v>
      </c>
      <c r="U65" s="258">
        <f t="shared" si="11"/>
        <v>4170833.3333333335</v>
      </c>
      <c r="V65" s="374"/>
      <c r="W65" s="375"/>
    </row>
    <row r="66" spans="1:23" s="376" customFormat="1" ht="21.95" customHeight="1" x14ac:dyDescent="0.25">
      <c r="A66" s="295">
        <v>44</v>
      </c>
      <c r="B66" s="294"/>
      <c r="C66" s="395">
        <v>3264742</v>
      </c>
      <c r="D66" s="395" t="s">
        <v>332</v>
      </c>
      <c r="E66" s="378">
        <v>111</v>
      </c>
      <c r="F66" s="379" t="s">
        <v>18</v>
      </c>
      <c r="G66" s="399">
        <v>3850000</v>
      </c>
      <c r="H66" s="399">
        <v>3850000</v>
      </c>
      <c r="I66" s="399">
        <v>3850000</v>
      </c>
      <c r="J66" s="399">
        <v>3850000</v>
      </c>
      <c r="K66" s="399">
        <v>3850000</v>
      </c>
      <c r="L66" s="399">
        <v>3850000</v>
      </c>
      <c r="M66" s="399">
        <v>3850000</v>
      </c>
      <c r="N66" s="399">
        <v>3850000</v>
      </c>
      <c r="O66" s="399">
        <v>3850000</v>
      </c>
      <c r="P66" s="399">
        <v>3850000</v>
      </c>
      <c r="Q66" s="399">
        <v>3850000</v>
      </c>
      <c r="R66" s="399">
        <v>3850000</v>
      </c>
      <c r="S66" s="399">
        <v>3850000</v>
      </c>
      <c r="T66" s="257">
        <f t="shared" si="1"/>
        <v>320833.33333333331</v>
      </c>
      <c r="U66" s="258">
        <f t="shared" si="11"/>
        <v>4170833.3333333335</v>
      </c>
      <c r="V66" s="374"/>
      <c r="W66" s="375"/>
    </row>
    <row r="67" spans="1:23" s="376" customFormat="1" ht="21.95" customHeight="1" x14ac:dyDescent="0.25">
      <c r="A67" s="295">
        <v>45</v>
      </c>
      <c r="B67" s="294"/>
      <c r="C67" s="395">
        <v>3803985</v>
      </c>
      <c r="D67" s="395" t="s">
        <v>333</v>
      </c>
      <c r="E67" s="378">
        <v>111</v>
      </c>
      <c r="F67" s="379" t="s">
        <v>18</v>
      </c>
      <c r="G67" s="399">
        <v>3850000</v>
      </c>
      <c r="H67" s="399">
        <v>3850000</v>
      </c>
      <c r="I67" s="399">
        <v>3850000</v>
      </c>
      <c r="J67" s="399">
        <v>3850000</v>
      </c>
      <c r="K67" s="399">
        <v>3850000</v>
      </c>
      <c r="L67" s="399">
        <v>3850000</v>
      </c>
      <c r="M67" s="399">
        <v>3850000</v>
      </c>
      <c r="N67" s="399">
        <v>3850000</v>
      </c>
      <c r="O67" s="399">
        <v>3850000</v>
      </c>
      <c r="P67" s="399">
        <v>3850000</v>
      </c>
      <c r="Q67" s="399">
        <v>3850000</v>
      </c>
      <c r="R67" s="399">
        <v>3850000</v>
      </c>
      <c r="S67" s="399">
        <v>3850000</v>
      </c>
      <c r="T67" s="257">
        <f t="shared" si="1"/>
        <v>320833.33333333331</v>
      </c>
      <c r="U67" s="258">
        <f t="shared" si="11"/>
        <v>4170833.3333333335</v>
      </c>
      <c r="V67" s="374"/>
      <c r="W67" s="375"/>
    </row>
    <row r="68" spans="1:23" s="376" customFormat="1" ht="21.95" customHeight="1" x14ac:dyDescent="0.25">
      <c r="A68" s="295">
        <v>46</v>
      </c>
      <c r="B68" s="294"/>
      <c r="C68" s="395">
        <v>5798677</v>
      </c>
      <c r="D68" s="395" t="s">
        <v>337</v>
      </c>
      <c r="E68" s="325">
        <v>111</v>
      </c>
      <c r="F68" s="326" t="s">
        <v>18</v>
      </c>
      <c r="G68" s="399">
        <v>2420000</v>
      </c>
      <c r="H68" s="399">
        <v>2420000</v>
      </c>
      <c r="I68" s="399">
        <v>2420000</v>
      </c>
      <c r="J68" s="399">
        <v>2420000</v>
      </c>
      <c r="K68" s="399">
        <v>2420000</v>
      </c>
      <c r="L68" s="399">
        <v>2420000</v>
      </c>
      <c r="M68" s="399">
        <v>2420000</v>
      </c>
      <c r="N68" s="399">
        <v>2420000</v>
      </c>
      <c r="O68" s="399">
        <v>2420000</v>
      </c>
      <c r="P68" s="399">
        <v>2420000</v>
      </c>
      <c r="Q68" s="399">
        <v>2420000</v>
      </c>
      <c r="R68" s="399">
        <v>2420000</v>
      </c>
      <c r="S68" s="399">
        <v>2420000</v>
      </c>
      <c r="T68" s="255">
        <f t="shared" si="1"/>
        <v>201666.66666666666</v>
      </c>
      <c r="U68" s="258">
        <f t="shared" si="11"/>
        <v>2621666.6666666665</v>
      </c>
      <c r="V68" s="374"/>
      <c r="W68" s="375"/>
    </row>
    <row r="69" spans="1:23" s="331" customFormat="1" ht="23.25" customHeight="1" x14ac:dyDescent="0.25">
      <c r="A69" s="295">
        <v>47</v>
      </c>
      <c r="B69" s="298"/>
      <c r="C69" s="395">
        <v>4872556</v>
      </c>
      <c r="D69" s="395" t="s">
        <v>379</v>
      </c>
      <c r="E69" s="325">
        <v>111</v>
      </c>
      <c r="F69" s="326" t="s">
        <v>18</v>
      </c>
      <c r="G69" s="400">
        <v>1650000</v>
      </c>
      <c r="H69" s="400">
        <v>1650000</v>
      </c>
      <c r="I69" s="400">
        <v>1650000</v>
      </c>
      <c r="J69" s="400">
        <v>1650000</v>
      </c>
      <c r="K69" s="400">
        <v>1650000</v>
      </c>
      <c r="L69" s="400">
        <v>1650000</v>
      </c>
      <c r="M69" s="400">
        <v>1650000</v>
      </c>
      <c r="N69" s="400">
        <v>1650000</v>
      </c>
      <c r="O69" s="400">
        <v>1650000</v>
      </c>
      <c r="P69" s="400">
        <v>1650000</v>
      </c>
      <c r="Q69" s="400">
        <v>1650000</v>
      </c>
      <c r="R69" s="400">
        <v>1650000</v>
      </c>
      <c r="S69" s="400">
        <v>1650000</v>
      </c>
      <c r="T69" s="255">
        <f t="shared" si="1"/>
        <v>137500</v>
      </c>
      <c r="U69" s="292">
        <f t="shared" si="11"/>
        <v>1787500</v>
      </c>
      <c r="V69" s="329"/>
      <c r="W69" s="330"/>
    </row>
    <row r="70" spans="1:23" s="376" customFormat="1" ht="21.95" customHeight="1" x14ac:dyDescent="0.25">
      <c r="A70" s="295">
        <v>48</v>
      </c>
      <c r="B70" s="294"/>
      <c r="C70" s="395">
        <v>2375293</v>
      </c>
      <c r="D70" s="395" t="s">
        <v>334</v>
      </c>
      <c r="E70" s="325">
        <v>111</v>
      </c>
      <c r="F70" s="326" t="s">
        <v>18</v>
      </c>
      <c r="G70" s="327">
        <v>2115385</v>
      </c>
      <c r="H70" s="327">
        <v>2115385</v>
      </c>
      <c r="I70" s="327">
        <v>2115385</v>
      </c>
      <c r="J70" s="327">
        <v>2115385</v>
      </c>
      <c r="K70" s="327">
        <v>2115385</v>
      </c>
      <c r="L70" s="327">
        <v>2115385</v>
      </c>
      <c r="M70" s="327">
        <v>2115385</v>
      </c>
      <c r="N70" s="327">
        <v>2115385</v>
      </c>
      <c r="O70" s="327">
        <v>2115385</v>
      </c>
      <c r="P70" s="327">
        <v>2115385</v>
      </c>
      <c r="Q70" s="327">
        <v>2115385</v>
      </c>
      <c r="R70" s="327">
        <v>2115385</v>
      </c>
      <c r="S70" s="390">
        <f>SUM(G70:R70)</f>
        <v>25384620</v>
      </c>
      <c r="T70" s="257">
        <f>S70/12</f>
        <v>2115385</v>
      </c>
      <c r="U70" s="258">
        <f>SUM(S70:T70)</f>
        <v>27500005</v>
      </c>
      <c r="V70" s="374"/>
      <c r="W70" s="375"/>
    </row>
    <row r="71" spans="1:23" s="331" customFormat="1" ht="23.25" customHeight="1" x14ac:dyDescent="0.25">
      <c r="A71" s="295">
        <v>49</v>
      </c>
      <c r="B71" s="298"/>
      <c r="C71" s="401">
        <v>781764</v>
      </c>
      <c r="D71" s="395" t="s">
        <v>422</v>
      </c>
      <c r="E71" s="325">
        <v>111</v>
      </c>
      <c r="F71" s="346" t="s">
        <v>18</v>
      </c>
      <c r="G71" s="275">
        <v>1815000</v>
      </c>
      <c r="H71" s="275">
        <v>1815000</v>
      </c>
      <c r="I71" s="275">
        <v>1815000</v>
      </c>
      <c r="J71" s="275">
        <v>1815000</v>
      </c>
      <c r="K71" s="275">
        <v>1815000</v>
      </c>
      <c r="L71" s="275">
        <v>1815000</v>
      </c>
      <c r="M71" s="275">
        <v>1815000</v>
      </c>
      <c r="N71" s="275">
        <v>1815000</v>
      </c>
      <c r="O71" s="275">
        <v>1815000</v>
      </c>
      <c r="P71" s="275">
        <v>2315000</v>
      </c>
      <c r="Q71" s="275">
        <v>2315000</v>
      </c>
      <c r="R71" s="275">
        <v>2315000</v>
      </c>
      <c r="S71" s="328">
        <f t="shared" si="0"/>
        <v>23280000</v>
      </c>
      <c r="T71" s="255">
        <f t="shared" si="1"/>
        <v>1940000</v>
      </c>
      <c r="U71" s="292">
        <f>SUM(S71:T71)</f>
        <v>25220000</v>
      </c>
      <c r="V71" s="329"/>
      <c r="W71" s="330"/>
    </row>
    <row r="72" spans="1:23" s="331" customFormat="1" ht="23.25" customHeight="1" x14ac:dyDescent="0.25">
      <c r="A72" s="295">
        <v>50</v>
      </c>
      <c r="B72" s="299"/>
      <c r="C72" s="401">
        <v>1112418</v>
      </c>
      <c r="D72" s="395" t="s">
        <v>97</v>
      </c>
      <c r="E72" s="325">
        <v>111</v>
      </c>
      <c r="F72" s="326" t="s">
        <v>18</v>
      </c>
      <c r="G72" s="276">
        <v>1573000</v>
      </c>
      <c r="H72" s="276">
        <v>1573000</v>
      </c>
      <c r="I72" s="276">
        <v>1573000</v>
      </c>
      <c r="J72" s="276">
        <v>1573000</v>
      </c>
      <c r="K72" s="276">
        <v>1573000</v>
      </c>
      <c r="L72" s="276">
        <v>1573000</v>
      </c>
      <c r="M72" s="276">
        <v>1573000</v>
      </c>
      <c r="N72" s="276">
        <v>1573000</v>
      </c>
      <c r="O72" s="276">
        <v>1573000</v>
      </c>
      <c r="P72" s="276">
        <v>1573000</v>
      </c>
      <c r="Q72" s="276">
        <v>1573000</v>
      </c>
      <c r="R72" s="276">
        <v>1573000</v>
      </c>
      <c r="S72" s="328">
        <f t="shared" si="0"/>
        <v>18876000</v>
      </c>
      <c r="T72" s="255">
        <f t="shared" si="1"/>
        <v>1573000</v>
      </c>
      <c r="U72" s="292">
        <f>SUM(S72:T72)</f>
        <v>20449000</v>
      </c>
      <c r="V72" s="329"/>
      <c r="W72" s="330"/>
    </row>
    <row r="73" spans="1:23" s="331" customFormat="1" ht="23.25" customHeight="1" x14ac:dyDescent="0.25">
      <c r="A73" s="295">
        <v>51</v>
      </c>
      <c r="B73" s="298"/>
      <c r="C73" s="402">
        <v>5205482</v>
      </c>
      <c r="D73" s="395" t="s">
        <v>423</v>
      </c>
      <c r="E73" s="325">
        <v>111</v>
      </c>
      <c r="F73" s="326" t="s">
        <v>18</v>
      </c>
      <c r="G73" s="275">
        <v>2090000</v>
      </c>
      <c r="H73" s="275">
        <v>2090000</v>
      </c>
      <c r="I73" s="275">
        <v>2090000</v>
      </c>
      <c r="J73" s="275">
        <v>2090000</v>
      </c>
      <c r="K73" s="275">
        <v>2090000</v>
      </c>
      <c r="L73" s="275">
        <v>2090000</v>
      </c>
      <c r="M73" s="275">
        <v>2090000</v>
      </c>
      <c r="N73" s="275">
        <v>2090000</v>
      </c>
      <c r="O73" s="275">
        <v>2090000</v>
      </c>
      <c r="P73" s="275">
        <v>2090000</v>
      </c>
      <c r="Q73" s="275">
        <v>2090000</v>
      </c>
      <c r="R73" s="275">
        <v>2090000</v>
      </c>
      <c r="S73" s="328">
        <f t="shared" si="0"/>
        <v>25080000</v>
      </c>
      <c r="T73" s="255">
        <f t="shared" si="1"/>
        <v>2090000</v>
      </c>
      <c r="U73" s="292">
        <f t="shared" ref="U73:U100" si="12">SUM(S73:T73)</f>
        <v>27170000</v>
      </c>
      <c r="V73" s="329"/>
      <c r="W73" s="330"/>
    </row>
    <row r="74" spans="1:23" s="331" customFormat="1" ht="23.25" customHeight="1" x14ac:dyDescent="0.25">
      <c r="A74" s="295">
        <v>52</v>
      </c>
      <c r="B74" s="298"/>
      <c r="C74" s="401">
        <v>1825838</v>
      </c>
      <c r="D74" s="395" t="s">
        <v>49</v>
      </c>
      <c r="E74" s="325">
        <v>111</v>
      </c>
      <c r="F74" s="326" t="s">
        <v>18</v>
      </c>
      <c r="G74" s="276">
        <v>1210000</v>
      </c>
      <c r="H74" s="276">
        <v>1210000</v>
      </c>
      <c r="I74" s="276">
        <v>1210000</v>
      </c>
      <c r="J74" s="276">
        <v>1210000</v>
      </c>
      <c r="K74" s="276">
        <v>1210000</v>
      </c>
      <c r="L74" s="276">
        <v>1210000</v>
      </c>
      <c r="M74" s="276">
        <v>1210000</v>
      </c>
      <c r="N74" s="276">
        <v>1210000</v>
      </c>
      <c r="O74" s="276">
        <v>1210000</v>
      </c>
      <c r="P74" s="276">
        <v>1210000</v>
      </c>
      <c r="Q74" s="276">
        <v>1210000</v>
      </c>
      <c r="R74" s="276">
        <v>1210000</v>
      </c>
      <c r="S74" s="328">
        <f t="shared" si="0"/>
        <v>14520000</v>
      </c>
      <c r="T74" s="255">
        <f t="shared" si="1"/>
        <v>1210000</v>
      </c>
      <c r="U74" s="292">
        <f t="shared" si="12"/>
        <v>15730000</v>
      </c>
      <c r="V74" s="329"/>
      <c r="W74" s="330"/>
    </row>
    <row r="75" spans="1:23" s="331" customFormat="1" ht="23.25" customHeight="1" x14ac:dyDescent="0.25">
      <c r="A75" s="295">
        <v>53</v>
      </c>
      <c r="B75" s="298"/>
      <c r="C75" s="401">
        <v>4342942</v>
      </c>
      <c r="D75" s="395" t="s">
        <v>48</v>
      </c>
      <c r="E75" s="325">
        <v>111</v>
      </c>
      <c r="F75" s="326" t="s">
        <v>18</v>
      </c>
      <c r="G75" s="276">
        <v>1210000</v>
      </c>
      <c r="H75" s="276">
        <v>1210000</v>
      </c>
      <c r="I75" s="276">
        <v>1210000</v>
      </c>
      <c r="J75" s="276">
        <v>1210000</v>
      </c>
      <c r="K75" s="276">
        <v>1210000</v>
      </c>
      <c r="L75" s="276">
        <v>1210000</v>
      </c>
      <c r="M75" s="276">
        <v>1210000</v>
      </c>
      <c r="N75" s="276">
        <v>1210000</v>
      </c>
      <c r="O75" s="276">
        <v>1210000</v>
      </c>
      <c r="P75" s="276">
        <v>1210000</v>
      </c>
      <c r="Q75" s="276">
        <v>1210000</v>
      </c>
      <c r="R75" s="276">
        <v>1210000</v>
      </c>
      <c r="S75" s="328">
        <f t="shared" si="0"/>
        <v>14520000</v>
      </c>
      <c r="T75" s="255">
        <f t="shared" si="1"/>
        <v>1210000</v>
      </c>
      <c r="U75" s="292">
        <f t="shared" si="12"/>
        <v>15730000</v>
      </c>
      <c r="V75" s="329"/>
      <c r="W75" s="330"/>
    </row>
    <row r="76" spans="1:23" s="331" customFormat="1" ht="23.25" customHeight="1" x14ac:dyDescent="0.25">
      <c r="A76" s="295">
        <v>54</v>
      </c>
      <c r="B76" s="298"/>
      <c r="C76" s="401">
        <v>894956</v>
      </c>
      <c r="D76" s="395" t="s">
        <v>75</v>
      </c>
      <c r="E76" s="325">
        <v>111</v>
      </c>
      <c r="F76" s="326" t="s">
        <v>18</v>
      </c>
      <c r="G76" s="276">
        <v>1210000</v>
      </c>
      <c r="H76" s="276">
        <v>1210000</v>
      </c>
      <c r="I76" s="276">
        <v>1210000</v>
      </c>
      <c r="J76" s="276">
        <v>1210000</v>
      </c>
      <c r="K76" s="276">
        <v>1210000</v>
      </c>
      <c r="L76" s="276">
        <v>1210000</v>
      </c>
      <c r="M76" s="276">
        <v>1210000</v>
      </c>
      <c r="N76" s="276">
        <v>1210000</v>
      </c>
      <c r="O76" s="276">
        <v>1210000</v>
      </c>
      <c r="P76" s="276">
        <v>1210000</v>
      </c>
      <c r="Q76" s="276">
        <v>2000000</v>
      </c>
      <c r="R76" s="276">
        <v>2000000</v>
      </c>
      <c r="S76" s="347">
        <f t="shared" si="0"/>
        <v>16100000</v>
      </c>
      <c r="T76" s="255">
        <f t="shared" si="1"/>
        <v>1341666.6666666667</v>
      </c>
      <c r="U76" s="292">
        <f t="shared" si="12"/>
        <v>17441666.666666668</v>
      </c>
      <c r="V76" s="329"/>
      <c r="W76" s="330"/>
    </row>
    <row r="77" spans="1:23" s="331" customFormat="1" ht="23.25" customHeight="1" x14ac:dyDescent="0.25">
      <c r="A77" s="295">
        <v>55</v>
      </c>
      <c r="B77" s="299"/>
      <c r="C77" s="401">
        <v>5107564</v>
      </c>
      <c r="D77" s="395" t="s">
        <v>94</v>
      </c>
      <c r="E77" s="325">
        <v>111</v>
      </c>
      <c r="F77" s="326" t="s">
        <v>18</v>
      </c>
      <c r="G77" s="276">
        <v>2530000</v>
      </c>
      <c r="H77" s="276">
        <v>2530000</v>
      </c>
      <c r="I77" s="276">
        <v>2530000</v>
      </c>
      <c r="J77" s="276">
        <v>2530000</v>
      </c>
      <c r="K77" s="276">
        <v>2530000</v>
      </c>
      <c r="L77" s="276">
        <v>2530000</v>
      </c>
      <c r="M77" s="276">
        <v>2530000</v>
      </c>
      <c r="N77" s="276">
        <v>2530000</v>
      </c>
      <c r="O77" s="276">
        <v>2530000</v>
      </c>
      <c r="P77" s="276">
        <v>2530000</v>
      </c>
      <c r="Q77" s="276">
        <v>2530000</v>
      </c>
      <c r="R77" s="276">
        <v>2530000</v>
      </c>
      <c r="S77" s="328">
        <f t="shared" si="0"/>
        <v>30360000</v>
      </c>
      <c r="T77" s="255">
        <f t="shared" si="1"/>
        <v>2530000</v>
      </c>
      <c r="U77" s="292">
        <f t="shared" si="12"/>
        <v>32890000</v>
      </c>
      <c r="V77" s="329"/>
      <c r="W77" s="330"/>
    </row>
    <row r="78" spans="1:23" s="331" customFormat="1" ht="23.25" customHeight="1" x14ac:dyDescent="0.25">
      <c r="A78" s="295">
        <v>56</v>
      </c>
      <c r="B78" s="298"/>
      <c r="C78" s="403">
        <v>690643</v>
      </c>
      <c r="D78" s="404" t="s">
        <v>338</v>
      </c>
      <c r="E78" s="325">
        <v>111</v>
      </c>
      <c r="F78" s="326" t="s">
        <v>18</v>
      </c>
      <c r="G78" s="276">
        <v>1815000</v>
      </c>
      <c r="H78" s="276">
        <v>1815000</v>
      </c>
      <c r="I78" s="276">
        <v>1815000</v>
      </c>
      <c r="J78" s="276">
        <v>1815000</v>
      </c>
      <c r="K78" s="276">
        <v>1815000</v>
      </c>
      <c r="L78" s="276">
        <v>1815000</v>
      </c>
      <c r="M78" s="276">
        <v>1815000</v>
      </c>
      <c r="N78" s="276">
        <v>1815000</v>
      </c>
      <c r="O78" s="276">
        <v>1815000</v>
      </c>
      <c r="P78" s="276">
        <v>1815000</v>
      </c>
      <c r="Q78" s="276">
        <v>1815000</v>
      </c>
      <c r="R78" s="276">
        <v>1815000</v>
      </c>
      <c r="S78" s="328">
        <f t="shared" si="0"/>
        <v>21780000</v>
      </c>
      <c r="T78" s="255">
        <f t="shared" si="1"/>
        <v>1815000</v>
      </c>
      <c r="U78" s="292">
        <f t="shared" si="12"/>
        <v>23595000</v>
      </c>
      <c r="V78" s="329"/>
      <c r="W78" s="330"/>
    </row>
    <row r="79" spans="1:23" s="331" customFormat="1" ht="23.25" customHeight="1" x14ac:dyDescent="0.25">
      <c r="A79" s="295">
        <v>57</v>
      </c>
      <c r="B79" s="298"/>
      <c r="C79" s="401">
        <v>1248854</v>
      </c>
      <c r="D79" s="395" t="s">
        <v>78</v>
      </c>
      <c r="E79" s="325">
        <v>111</v>
      </c>
      <c r="F79" s="326" t="s">
        <v>18</v>
      </c>
      <c r="G79" s="276">
        <v>2783000</v>
      </c>
      <c r="H79" s="276">
        <v>2783000</v>
      </c>
      <c r="I79" s="276">
        <v>2783000</v>
      </c>
      <c r="J79" s="276">
        <v>2783000</v>
      </c>
      <c r="K79" s="276">
        <v>2783000</v>
      </c>
      <c r="L79" s="276">
        <v>2783000</v>
      </c>
      <c r="M79" s="276">
        <v>2783000</v>
      </c>
      <c r="N79" s="276">
        <v>2783000</v>
      </c>
      <c r="O79" s="276">
        <v>2783000</v>
      </c>
      <c r="P79" s="276">
        <v>2783000</v>
      </c>
      <c r="Q79" s="276">
        <v>2783000</v>
      </c>
      <c r="R79" s="276">
        <v>2783000</v>
      </c>
      <c r="S79" s="328">
        <f t="shared" si="0"/>
        <v>33396000</v>
      </c>
      <c r="T79" s="255">
        <f t="shared" si="1"/>
        <v>2783000</v>
      </c>
      <c r="U79" s="292">
        <f t="shared" si="12"/>
        <v>36179000</v>
      </c>
      <c r="V79" s="329"/>
      <c r="W79" s="330"/>
    </row>
    <row r="80" spans="1:23" s="331" customFormat="1" ht="23.25" customHeight="1" x14ac:dyDescent="0.25">
      <c r="A80" s="295">
        <v>58</v>
      </c>
      <c r="B80" s="298"/>
      <c r="C80" s="402">
        <v>3560391</v>
      </c>
      <c r="D80" s="395" t="s">
        <v>206</v>
      </c>
      <c r="E80" s="325">
        <v>111</v>
      </c>
      <c r="F80" s="326" t="s">
        <v>18</v>
      </c>
      <c r="G80" s="275">
        <v>1815000</v>
      </c>
      <c r="H80" s="275">
        <v>1815000</v>
      </c>
      <c r="I80" s="275">
        <v>1815000</v>
      </c>
      <c r="J80" s="275">
        <v>1815000</v>
      </c>
      <c r="K80" s="275">
        <v>1815000</v>
      </c>
      <c r="L80" s="275">
        <v>1815000</v>
      </c>
      <c r="M80" s="275">
        <v>2200000</v>
      </c>
      <c r="N80" s="275">
        <v>2200000</v>
      </c>
      <c r="O80" s="275">
        <v>2200000</v>
      </c>
      <c r="P80" s="275">
        <v>2200000</v>
      </c>
      <c r="Q80" s="275">
        <v>2200000</v>
      </c>
      <c r="R80" s="275">
        <v>2200000</v>
      </c>
      <c r="S80" s="328">
        <f t="shared" si="0"/>
        <v>24090000</v>
      </c>
      <c r="T80" s="255">
        <f t="shared" si="1"/>
        <v>2007500</v>
      </c>
      <c r="U80" s="292">
        <f t="shared" si="12"/>
        <v>26097500</v>
      </c>
      <c r="V80" s="329"/>
      <c r="W80" s="330"/>
    </row>
    <row r="81" spans="1:23" s="331" customFormat="1" ht="23.25" customHeight="1" x14ac:dyDescent="0.25">
      <c r="A81" s="295">
        <v>59</v>
      </c>
      <c r="B81" s="298"/>
      <c r="C81" s="401">
        <v>1009762</v>
      </c>
      <c r="D81" s="395" t="s">
        <v>72</v>
      </c>
      <c r="E81" s="325">
        <v>111</v>
      </c>
      <c r="F81" s="326" t="s">
        <v>18</v>
      </c>
      <c r="G81" s="276">
        <v>1210000</v>
      </c>
      <c r="H81" s="276">
        <v>1210000</v>
      </c>
      <c r="I81" s="276">
        <v>1210000</v>
      </c>
      <c r="J81" s="276">
        <v>1210000</v>
      </c>
      <c r="K81" s="276">
        <v>1210000</v>
      </c>
      <c r="L81" s="276">
        <v>1210000</v>
      </c>
      <c r="M81" s="276">
        <v>1210000</v>
      </c>
      <c r="N81" s="276">
        <v>1210000</v>
      </c>
      <c r="O81" s="276">
        <v>1210000</v>
      </c>
      <c r="P81" s="276">
        <v>1210000</v>
      </c>
      <c r="Q81" s="276">
        <v>1210000</v>
      </c>
      <c r="R81" s="276">
        <v>1210000</v>
      </c>
      <c r="S81" s="328">
        <f t="shared" ref="S81:S144" si="13">SUM(G81:R81)</f>
        <v>14520000</v>
      </c>
      <c r="T81" s="255">
        <f t="shared" ref="T81:T142" si="14">S81/12</f>
        <v>1210000</v>
      </c>
      <c r="U81" s="292">
        <f t="shared" si="12"/>
        <v>15730000</v>
      </c>
      <c r="V81" s="329"/>
      <c r="W81" s="330"/>
    </row>
    <row r="82" spans="1:23" s="331" customFormat="1" ht="23.25" customHeight="1" x14ac:dyDescent="0.25">
      <c r="A82" s="295">
        <v>60</v>
      </c>
      <c r="B82" s="299"/>
      <c r="C82" s="401">
        <v>3744026</v>
      </c>
      <c r="D82" s="395" t="s">
        <v>351</v>
      </c>
      <c r="E82" s="325">
        <v>111</v>
      </c>
      <c r="F82" s="326" t="s">
        <v>18</v>
      </c>
      <c r="G82" s="276">
        <v>1980000</v>
      </c>
      <c r="H82" s="276">
        <v>1980000</v>
      </c>
      <c r="I82" s="276">
        <v>1980000</v>
      </c>
      <c r="J82" s="276">
        <v>1980000</v>
      </c>
      <c r="K82" s="276">
        <v>1980000</v>
      </c>
      <c r="L82" s="276">
        <v>1980000</v>
      </c>
      <c r="M82" s="276">
        <v>2480000</v>
      </c>
      <c r="N82" s="276">
        <v>2480000</v>
      </c>
      <c r="O82" s="276">
        <v>2480000</v>
      </c>
      <c r="P82" s="276">
        <v>2480000</v>
      </c>
      <c r="Q82" s="276">
        <v>2480000</v>
      </c>
      <c r="R82" s="276">
        <v>2480000</v>
      </c>
      <c r="S82" s="328">
        <f t="shared" si="13"/>
        <v>26760000</v>
      </c>
      <c r="T82" s="255">
        <f t="shared" si="14"/>
        <v>2230000</v>
      </c>
      <c r="U82" s="292">
        <f t="shared" si="12"/>
        <v>28990000</v>
      </c>
      <c r="V82" s="329"/>
      <c r="W82" s="330"/>
    </row>
    <row r="83" spans="1:23" s="331" customFormat="1" ht="23.25" customHeight="1" x14ac:dyDescent="0.25">
      <c r="A83" s="295">
        <v>61</v>
      </c>
      <c r="B83" s="299"/>
      <c r="C83" s="401">
        <v>4470617</v>
      </c>
      <c r="D83" s="395" t="s">
        <v>342</v>
      </c>
      <c r="E83" s="325">
        <v>111</v>
      </c>
      <c r="F83" s="326" t="s">
        <v>18</v>
      </c>
      <c r="G83" s="277">
        <v>1815000</v>
      </c>
      <c r="H83" s="277">
        <v>1815000</v>
      </c>
      <c r="I83" s="277">
        <v>1815000</v>
      </c>
      <c r="J83" s="277">
        <v>1815000</v>
      </c>
      <c r="K83" s="277">
        <v>1815000</v>
      </c>
      <c r="L83" s="277">
        <v>1815000</v>
      </c>
      <c r="M83" s="277">
        <v>1815000</v>
      </c>
      <c r="N83" s="277">
        <v>1815000</v>
      </c>
      <c r="O83" s="277">
        <v>1815000</v>
      </c>
      <c r="P83" s="277">
        <v>1815000</v>
      </c>
      <c r="Q83" s="277">
        <v>1815000</v>
      </c>
      <c r="R83" s="277">
        <v>1815000</v>
      </c>
      <c r="S83" s="328">
        <f t="shared" si="13"/>
        <v>21780000</v>
      </c>
      <c r="T83" s="255">
        <f t="shared" si="14"/>
        <v>1815000</v>
      </c>
      <c r="U83" s="292">
        <f t="shared" si="12"/>
        <v>23595000</v>
      </c>
      <c r="V83" s="329"/>
      <c r="W83" s="330"/>
    </row>
    <row r="84" spans="1:23" s="331" customFormat="1" ht="23.25" customHeight="1" x14ac:dyDescent="0.25">
      <c r="A84" s="295">
        <v>62</v>
      </c>
      <c r="B84" s="298"/>
      <c r="C84" s="401">
        <v>4497976</v>
      </c>
      <c r="D84" s="395" t="s">
        <v>53</v>
      </c>
      <c r="E84" s="325">
        <v>111</v>
      </c>
      <c r="F84" s="326" t="s">
        <v>18</v>
      </c>
      <c r="G84" s="276">
        <v>1694000</v>
      </c>
      <c r="H84" s="276">
        <v>1694000</v>
      </c>
      <c r="I84" s="276">
        <v>1694000</v>
      </c>
      <c r="J84" s="276">
        <v>1694000</v>
      </c>
      <c r="K84" s="276">
        <v>1694000</v>
      </c>
      <c r="L84" s="276">
        <v>1694000</v>
      </c>
      <c r="M84" s="276">
        <v>1694000</v>
      </c>
      <c r="N84" s="276">
        <v>2600000</v>
      </c>
      <c r="O84" s="276">
        <v>2600000</v>
      </c>
      <c r="P84" s="276">
        <v>2600000</v>
      </c>
      <c r="Q84" s="276">
        <v>2600000</v>
      </c>
      <c r="R84" s="276">
        <v>2600000</v>
      </c>
      <c r="S84" s="328">
        <f t="shared" si="13"/>
        <v>24858000</v>
      </c>
      <c r="T84" s="255">
        <f t="shared" si="14"/>
        <v>2071500</v>
      </c>
      <c r="U84" s="292">
        <f t="shared" si="12"/>
        <v>26929500</v>
      </c>
      <c r="V84" s="329"/>
      <c r="W84" s="330"/>
    </row>
    <row r="85" spans="1:23" s="331" customFormat="1" ht="23.25" customHeight="1" x14ac:dyDescent="0.25">
      <c r="A85" s="295">
        <v>63</v>
      </c>
      <c r="B85" s="298"/>
      <c r="C85" s="401">
        <v>1244170</v>
      </c>
      <c r="D85" s="395" t="s">
        <v>81</v>
      </c>
      <c r="E85" s="325">
        <v>111</v>
      </c>
      <c r="F85" s="326" t="s">
        <v>18</v>
      </c>
      <c r="G85" s="276">
        <v>1573000</v>
      </c>
      <c r="H85" s="276">
        <v>1573000</v>
      </c>
      <c r="I85" s="276">
        <v>1573000</v>
      </c>
      <c r="J85" s="276">
        <v>1573000</v>
      </c>
      <c r="K85" s="276">
        <v>1573000</v>
      </c>
      <c r="L85" s="276">
        <v>1573000</v>
      </c>
      <c r="M85" s="276">
        <v>1573000</v>
      </c>
      <c r="N85" s="276">
        <v>1573000</v>
      </c>
      <c r="O85" s="276">
        <v>1573000</v>
      </c>
      <c r="P85" s="276">
        <v>1573000</v>
      </c>
      <c r="Q85" s="276">
        <v>1573000</v>
      </c>
      <c r="R85" s="276">
        <v>1573000</v>
      </c>
      <c r="S85" s="328">
        <f t="shared" si="13"/>
        <v>18876000</v>
      </c>
      <c r="T85" s="255">
        <f t="shared" si="14"/>
        <v>1573000</v>
      </c>
      <c r="U85" s="292">
        <f t="shared" si="12"/>
        <v>20449000</v>
      </c>
      <c r="V85" s="329"/>
      <c r="W85" s="330"/>
    </row>
    <row r="86" spans="1:23" s="331" customFormat="1" ht="23.25" customHeight="1" x14ac:dyDescent="0.25">
      <c r="A86" s="295">
        <v>64</v>
      </c>
      <c r="B86" s="299"/>
      <c r="C86" s="401">
        <v>3496048</v>
      </c>
      <c r="D86" s="395" t="s">
        <v>107</v>
      </c>
      <c r="E86" s="325">
        <v>111</v>
      </c>
      <c r="F86" s="326" t="s">
        <v>18</v>
      </c>
      <c r="G86" s="276">
        <v>2310000</v>
      </c>
      <c r="H86" s="276">
        <v>2310000</v>
      </c>
      <c r="I86" s="276">
        <v>2310000</v>
      </c>
      <c r="J86" s="276">
        <v>2310000</v>
      </c>
      <c r="K86" s="276">
        <v>3000000</v>
      </c>
      <c r="L86" s="276">
        <v>2884616</v>
      </c>
      <c r="M86" s="275">
        <v>3000000</v>
      </c>
      <c r="N86" s="275">
        <v>3000000</v>
      </c>
      <c r="O86" s="275">
        <v>3000000</v>
      </c>
      <c r="P86" s="275">
        <v>3000000</v>
      </c>
      <c r="Q86" s="275">
        <v>3000000</v>
      </c>
      <c r="R86" s="275">
        <v>3000000</v>
      </c>
      <c r="S86" s="328">
        <f t="shared" si="13"/>
        <v>33124616</v>
      </c>
      <c r="T86" s="255">
        <f t="shared" si="14"/>
        <v>2760384.6666666665</v>
      </c>
      <c r="U86" s="292">
        <f t="shared" si="12"/>
        <v>35885000.666666664</v>
      </c>
      <c r="V86" s="329"/>
      <c r="W86" s="330"/>
    </row>
    <row r="87" spans="1:23" s="331" customFormat="1" ht="23.25" customHeight="1" x14ac:dyDescent="0.25">
      <c r="A87" s="295">
        <v>65</v>
      </c>
      <c r="B87" s="298"/>
      <c r="C87" s="401">
        <v>733019</v>
      </c>
      <c r="D87" s="395" t="s">
        <v>424</v>
      </c>
      <c r="E87" s="325">
        <v>111</v>
      </c>
      <c r="F87" s="326" t="s">
        <v>18</v>
      </c>
      <c r="G87" s="276">
        <v>4719000</v>
      </c>
      <c r="H87" s="276">
        <v>4719000</v>
      </c>
      <c r="I87" s="276">
        <v>4719000</v>
      </c>
      <c r="J87" s="276">
        <v>4719000</v>
      </c>
      <c r="K87" s="276">
        <v>4719000</v>
      </c>
      <c r="L87" s="276">
        <v>4719000</v>
      </c>
      <c r="M87" s="276">
        <v>4719000</v>
      </c>
      <c r="N87" s="276">
        <v>4719000</v>
      </c>
      <c r="O87" s="276">
        <v>4719000</v>
      </c>
      <c r="P87" s="276">
        <v>4719000</v>
      </c>
      <c r="Q87" s="276">
        <v>4719000</v>
      </c>
      <c r="R87" s="276">
        <v>4719000</v>
      </c>
      <c r="S87" s="328">
        <f t="shared" si="13"/>
        <v>56628000</v>
      </c>
      <c r="T87" s="255">
        <f t="shared" si="14"/>
        <v>4719000</v>
      </c>
      <c r="U87" s="292">
        <f t="shared" si="12"/>
        <v>61347000</v>
      </c>
      <c r="V87" s="329"/>
      <c r="W87" s="330"/>
    </row>
    <row r="88" spans="1:23" s="331" customFormat="1" ht="23.25" customHeight="1" x14ac:dyDescent="0.25">
      <c r="A88" s="295">
        <v>66</v>
      </c>
      <c r="B88" s="299"/>
      <c r="C88" s="401">
        <v>6164759</v>
      </c>
      <c r="D88" s="395" t="s">
        <v>345</v>
      </c>
      <c r="E88" s="325">
        <v>111</v>
      </c>
      <c r="F88" s="326" t="s">
        <v>18</v>
      </c>
      <c r="G88" s="276">
        <v>3850000</v>
      </c>
      <c r="H88" s="276">
        <v>3850000</v>
      </c>
      <c r="I88" s="276">
        <v>3850000</v>
      </c>
      <c r="J88" s="276">
        <v>3850000</v>
      </c>
      <c r="K88" s="276">
        <v>3850000</v>
      </c>
      <c r="L88" s="276">
        <v>3850000</v>
      </c>
      <c r="M88" s="276">
        <v>4800000</v>
      </c>
      <c r="N88" s="276">
        <v>4800000</v>
      </c>
      <c r="O88" s="276">
        <v>4800000</v>
      </c>
      <c r="P88" s="276">
        <v>4800000</v>
      </c>
      <c r="Q88" s="276">
        <v>4800000</v>
      </c>
      <c r="R88" s="276">
        <v>4800000</v>
      </c>
      <c r="S88" s="328">
        <f t="shared" si="13"/>
        <v>51900000</v>
      </c>
      <c r="T88" s="255">
        <f t="shared" si="14"/>
        <v>4325000</v>
      </c>
      <c r="U88" s="292">
        <f t="shared" si="12"/>
        <v>56225000</v>
      </c>
      <c r="V88" s="329"/>
      <c r="W88" s="330"/>
    </row>
    <row r="89" spans="1:23" s="331" customFormat="1" ht="23.25" customHeight="1" x14ac:dyDescent="0.25">
      <c r="A89" s="295">
        <v>67</v>
      </c>
      <c r="B89" s="299"/>
      <c r="C89" s="401">
        <v>4630268</v>
      </c>
      <c r="D89" s="395" t="s">
        <v>341</v>
      </c>
      <c r="E89" s="325">
        <v>111</v>
      </c>
      <c r="F89" s="326" t="s">
        <v>18</v>
      </c>
      <c r="G89" s="276">
        <v>2200000</v>
      </c>
      <c r="H89" s="276">
        <v>2200000</v>
      </c>
      <c r="I89" s="276">
        <v>2200000</v>
      </c>
      <c r="J89" s="276">
        <v>2200000</v>
      </c>
      <c r="K89" s="276">
        <v>2200000</v>
      </c>
      <c r="L89" s="276">
        <v>2200000</v>
      </c>
      <c r="M89" s="276">
        <v>2200000</v>
      </c>
      <c r="N89" s="276">
        <v>2700000</v>
      </c>
      <c r="O89" s="276">
        <v>2700000</v>
      </c>
      <c r="P89" s="276">
        <v>2700000</v>
      </c>
      <c r="Q89" s="276">
        <v>2700000</v>
      </c>
      <c r="R89" s="276">
        <v>2700000</v>
      </c>
      <c r="S89" s="328">
        <f t="shared" si="13"/>
        <v>28900000</v>
      </c>
      <c r="T89" s="255">
        <f t="shared" si="14"/>
        <v>2408333.3333333335</v>
      </c>
      <c r="U89" s="292">
        <f t="shared" si="12"/>
        <v>31308333.333333332</v>
      </c>
      <c r="V89" s="329"/>
      <c r="W89" s="330"/>
    </row>
    <row r="90" spans="1:23" s="331" customFormat="1" ht="23.25" customHeight="1" x14ac:dyDescent="0.25">
      <c r="A90" s="295">
        <v>68</v>
      </c>
      <c r="B90" s="298"/>
      <c r="C90" s="402">
        <v>848505</v>
      </c>
      <c r="D90" s="395" t="s">
        <v>115</v>
      </c>
      <c r="E90" s="325">
        <v>111</v>
      </c>
      <c r="F90" s="326" t="s">
        <v>18</v>
      </c>
      <c r="G90" s="275">
        <v>1980000</v>
      </c>
      <c r="H90" s="275">
        <v>1980000</v>
      </c>
      <c r="I90" s="275">
        <v>1980000</v>
      </c>
      <c r="J90" s="275">
        <v>1980000</v>
      </c>
      <c r="K90" s="275">
        <v>1980000</v>
      </c>
      <c r="L90" s="275">
        <v>1980000</v>
      </c>
      <c r="M90" s="275">
        <v>1980000</v>
      </c>
      <c r="N90" s="275">
        <v>2480000</v>
      </c>
      <c r="O90" s="275">
        <v>2480000</v>
      </c>
      <c r="P90" s="275">
        <v>2480000</v>
      </c>
      <c r="Q90" s="275">
        <v>2480000</v>
      </c>
      <c r="R90" s="275">
        <v>2480000</v>
      </c>
      <c r="S90" s="328">
        <f t="shared" si="13"/>
        <v>26260000</v>
      </c>
      <c r="T90" s="255">
        <f t="shared" si="14"/>
        <v>2188333.3333333335</v>
      </c>
      <c r="U90" s="292">
        <f t="shared" si="12"/>
        <v>28448333.333333332</v>
      </c>
      <c r="V90" s="329"/>
      <c r="W90" s="330"/>
    </row>
    <row r="91" spans="1:23" s="331" customFormat="1" ht="23.25" customHeight="1" x14ac:dyDescent="0.25">
      <c r="A91" s="295">
        <v>69</v>
      </c>
      <c r="B91" s="298"/>
      <c r="C91" s="401">
        <v>1855817</v>
      </c>
      <c r="D91" s="395" t="s">
        <v>340</v>
      </c>
      <c r="E91" s="325">
        <v>111</v>
      </c>
      <c r="F91" s="326" t="s">
        <v>18</v>
      </c>
      <c r="G91" s="276">
        <v>1980000</v>
      </c>
      <c r="H91" s="276">
        <v>1980000</v>
      </c>
      <c r="I91" s="276">
        <v>1980000</v>
      </c>
      <c r="J91" s="276">
        <v>1980000</v>
      </c>
      <c r="K91" s="276">
        <v>1980000</v>
      </c>
      <c r="L91" s="276">
        <v>1980000</v>
      </c>
      <c r="M91" s="276">
        <v>1980000</v>
      </c>
      <c r="N91" s="276">
        <v>1980000</v>
      </c>
      <c r="O91" s="276">
        <v>1980000</v>
      </c>
      <c r="P91" s="276">
        <v>1980000</v>
      </c>
      <c r="Q91" s="276">
        <v>1980000</v>
      </c>
      <c r="R91" s="276">
        <v>1980000</v>
      </c>
      <c r="S91" s="328">
        <f t="shared" si="13"/>
        <v>23760000</v>
      </c>
      <c r="T91" s="255">
        <f t="shared" si="14"/>
        <v>1980000</v>
      </c>
      <c r="U91" s="292">
        <f t="shared" si="12"/>
        <v>25740000</v>
      </c>
      <c r="V91" s="329"/>
      <c r="W91" s="330"/>
    </row>
    <row r="92" spans="1:23" s="331" customFormat="1" ht="23.25" customHeight="1" x14ac:dyDescent="0.25">
      <c r="A92" s="295">
        <v>70</v>
      </c>
      <c r="B92" s="298"/>
      <c r="C92" s="402">
        <v>935946</v>
      </c>
      <c r="D92" s="395" t="s">
        <v>343</v>
      </c>
      <c r="E92" s="325">
        <v>111</v>
      </c>
      <c r="F92" s="326" t="s">
        <v>18</v>
      </c>
      <c r="G92" s="275">
        <v>1815000</v>
      </c>
      <c r="H92" s="275">
        <v>1815000</v>
      </c>
      <c r="I92" s="275">
        <v>1815000</v>
      </c>
      <c r="J92" s="275">
        <v>1815000</v>
      </c>
      <c r="K92" s="275">
        <v>1815000</v>
      </c>
      <c r="L92" s="275">
        <v>1815000</v>
      </c>
      <c r="M92" s="275">
        <v>1815000</v>
      </c>
      <c r="N92" s="275">
        <v>1815000</v>
      </c>
      <c r="O92" s="275">
        <v>1815000</v>
      </c>
      <c r="P92" s="275">
        <v>1815000</v>
      </c>
      <c r="Q92" s="275">
        <v>1815000</v>
      </c>
      <c r="R92" s="275">
        <v>1815000</v>
      </c>
      <c r="S92" s="328">
        <f t="shared" si="13"/>
        <v>21780000</v>
      </c>
      <c r="T92" s="255">
        <f t="shared" si="14"/>
        <v>1815000</v>
      </c>
      <c r="U92" s="292">
        <f t="shared" si="12"/>
        <v>23595000</v>
      </c>
      <c r="V92" s="329"/>
      <c r="W92" s="330"/>
    </row>
    <row r="93" spans="1:23" s="331" customFormat="1" ht="23.25" customHeight="1" x14ac:dyDescent="0.25">
      <c r="A93" s="295">
        <v>71</v>
      </c>
      <c r="B93" s="299"/>
      <c r="C93" s="401">
        <v>1863073</v>
      </c>
      <c r="D93" s="395" t="s">
        <v>344</v>
      </c>
      <c r="E93" s="325">
        <v>111</v>
      </c>
      <c r="F93" s="326" t="s">
        <v>18</v>
      </c>
      <c r="G93" s="276">
        <v>2310000</v>
      </c>
      <c r="H93" s="276">
        <v>2310000</v>
      </c>
      <c r="I93" s="276">
        <v>2310000</v>
      </c>
      <c r="J93" s="276">
        <v>2310000</v>
      </c>
      <c r="K93" s="276">
        <v>2310000</v>
      </c>
      <c r="L93" s="276">
        <v>2221154</v>
      </c>
      <c r="M93" s="276">
        <v>2310000</v>
      </c>
      <c r="N93" s="276">
        <v>2310000</v>
      </c>
      <c r="O93" s="276">
        <v>2310000</v>
      </c>
      <c r="P93" s="276">
        <v>2310000</v>
      </c>
      <c r="Q93" s="276">
        <v>2310000</v>
      </c>
      <c r="R93" s="276">
        <v>2310000</v>
      </c>
      <c r="S93" s="328">
        <f t="shared" si="13"/>
        <v>27631154</v>
      </c>
      <c r="T93" s="255">
        <f t="shared" si="14"/>
        <v>2302596.1666666665</v>
      </c>
      <c r="U93" s="292">
        <f t="shared" si="12"/>
        <v>29933750.166666668</v>
      </c>
      <c r="V93" s="329"/>
      <c r="W93" s="330"/>
    </row>
    <row r="94" spans="1:23" s="331" customFormat="1" ht="23.25" customHeight="1" x14ac:dyDescent="0.25">
      <c r="A94" s="295">
        <v>72</v>
      </c>
      <c r="B94" s="298"/>
      <c r="C94" s="405">
        <v>5647999</v>
      </c>
      <c r="D94" s="406" t="s">
        <v>425</v>
      </c>
      <c r="E94" s="325">
        <v>111</v>
      </c>
      <c r="F94" s="326" t="s">
        <v>18</v>
      </c>
      <c r="G94" s="278">
        <v>1430000</v>
      </c>
      <c r="H94" s="278">
        <v>1430000</v>
      </c>
      <c r="I94" s="278">
        <v>1430000</v>
      </c>
      <c r="J94" s="278">
        <v>1430000</v>
      </c>
      <c r="K94" s="278">
        <v>1430000</v>
      </c>
      <c r="L94" s="278">
        <v>1430000</v>
      </c>
      <c r="M94" s="278">
        <v>1430000</v>
      </c>
      <c r="N94" s="278">
        <v>1430000</v>
      </c>
      <c r="O94" s="278">
        <v>1430000</v>
      </c>
      <c r="P94" s="278">
        <v>1430000</v>
      </c>
      <c r="Q94" s="278">
        <v>1430000</v>
      </c>
      <c r="R94" s="278">
        <v>1430000</v>
      </c>
      <c r="S94" s="328">
        <f t="shared" si="13"/>
        <v>17160000</v>
      </c>
      <c r="T94" s="255">
        <f t="shared" si="14"/>
        <v>1430000</v>
      </c>
      <c r="U94" s="292">
        <f t="shared" si="12"/>
        <v>18590000</v>
      </c>
      <c r="V94" s="329"/>
      <c r="W94" s="330"/>
    </row>
    <row r="95" spans="1:23" s="331" customFormat="1" ht="23.25" customHeight="1" x14ac:dyDescent="0.25">
      <c r="A95" s="295">
        <v>73</v>
      </c>
      <c r="B95" s="298"/>
      <c r="C95" s="402">
        <v>4571522</v>
      </c>
      <c r="D95" s="395" t="s">
        <v>61</v>
      </c>
      <c r="E95" s="325">
        <v>111</v>
      </c>
      <c r="F95" s="326" t="s">
        <v>18</v>
      </c>
      <c r="G95" s="275">
        <v>1980000</v>
      </c>
      <c r="H95" s="275">
        <v>1980000</v>
      </c>
      <c r="I95" s="275">
        <v>1980000</v>
      </c>
      <c r="J95" s="275">
        <v>1980000</v>
      </c>
      <c r="K95" s="275">
        <v>1980000</v>
      </c>
      <c r="L95" s="275">
        <v>1980000</v>
      </c>
      <c r="M95" s="275">
        <v>2200000</v>
      </c>
      <c r="N95" s="275">
        <v>2200000</v>
      </c>
      <c r="O95" s="275">
        <v>2200000</v>
      </c>
      <c r="P95" s="275">
        <v>2200000</v>
      </c>
      <c r="Q95" s="275">
        <v>2200000</v>
      </c>
      <c r="R95" s="275">
        <v>2200000</v>
      </c>
      <c r="S95" s="328">
        <f t="shared" si="13"/>
        <v>25080000</v>
      </c>
      <c r="T95" s="255">
        <f t="shared" si="14"/>
        <v>2090000</v>
      </c>
      <c r="U95" s="292">
        <f t="shared" si="12"/>
        <v>27170000</v>
      </c>
      <c r="V95" s="329"/>
      <c r="W95" s="330"/>
    </row>
    <row r="96" spans="1:23" s="331" customFormat="1" ht="23.25" customHeight="1" x14ac:dyDescent="0.25">
      <c r="A96" s="295">
        <v>74</v>
      </c>
      <c r="B96" s="299"/>
      <c r="C96" s="402">
        <v>5335213</v>
      </c>
      <c r="D96" s="395" t="s">
        <v>364</v>
      </c>
      <c r="E96" s="325">
        <v>111</v>
      </c>
      <c r="F96" s="326" t="s">
        <v>18</v>
      </c>
      <c r="G96" s="275">
        <v>4400000</v>
      </c>
      <c r="H96" s="275">
        <v>4400000</v>
      </c>
      <c r="I96" s="275">
        <v>4400000</v>
      </c>
      <c r="J96" s="275">
        <v>4400000</v>
      </c>
      <c r="K96" s="275">
        <v>4400000</v>
      </c>
      <c r="L96" s="275">
        <v>4400000</v>
      </c>
      <c r="M96" s="275">
        <v>4400000</v>
      </c>
      <c r="N96" s="275">
        <v>4400000</v>
      </c>
      <c r="O96" s="275">
        <v>4400000</v>
      </c>
      <c r="P96" s="275">
        <v>4400000</v>
      </c>
      <c r="Q96" s="275">
        <v>4400000</v>
      </c>
      <c r="R96" s="275">
        <v>4400000</v>
      </c>
      <c r="S96" s="328">
        <f t="shared" si="13"/>
        <v>52800000</v>
      </c>
      <c r="T96" s="255">
        <f t="shared" si="14"/>
        <v>4400000</v>
      </c>
      <c r="U96" s="292">
        <f t="shared" si="12"/>
        <v>57200000</v>
      </c>
      <c r="V96" s="329"/>
      <c r="W96" s="330"/>
    </row>
    <row r="97" spans="1:23" s="331" customFormat="1" ht="23.25" customHeight="1" x14ac:dyDescent="0.25">
      <c r="A97" s="295">
        <v>75</v>
      </c>
      <c r="B97" s="298"/>
      <c r="C97" s="402">
        <v>4541968</v>
      </c>
      <c r="D97" s="395" t="s">
        <v>426</v>
      </c>
      <c r="E97" s="325">
        <v>111</v>
      </c>
      <c r="F97" s="326" t="s">
        <v>18</v>
      </c>
      <c r="G97" s="275">
        <v>1100000</v>
      </c>
      <c r="H97" s="275">
        <v>1100000</v>
      </c>
      <c r="I97" s="275">
        <v>1100000</v>
      </c>
      <c r="J97" s="275">
        <v>1100000</v>
      </c>
      <c r="K97" s="275">
        <v>1100000</v>
      </c>
      <c r="L97" s="275">
        <v>1100000</v>
      </c>
      <c r="M97" s="275">
        <v>1100000</v>
      </c>
      <c r="N97" s="275">
        <v>1600000</v>
      </c>
      <c r="O97" s="275">
        <v>1600000</v>
      </c>
      <c r="P97" s="275">
        <v>1600000</v>
      </c>
      <c r="Q97" s="275">
        <v>1600000</v>
      </c>
      <c r="R97" s="275">
        <v>1600000</v>
      </c>
      <c r="S97" s="328">
        <f t="shared" si="13"/>
        <v>15700000</v>
      </c>
      <c r="T97" s="255">
        <f t="shared" si="14"/>
        <v>1308333.3333333333</v>
      </c>
      <c r="U97" s="292">
        <f t="shared" si="12"/>
        <v>17008333.333333332</v>
      </c>
      <c r="V97" s="329"/>
      <c r="W97" s="330"/>
    </row>
    <row r="98" spans="1:23" s="331" customFormat="1" ht="23.25" customHeight="1" x14ac:dyDescent="0.25">
      <c r="A98" s="295">
        <v>76</v>
      </c>
      <c r="B98" s="298"/>
      <c r="C98" s="402">
        <v>5530520</v>
      </c>
      <c r="D98" s="395" t="s">
        <v>353</v>
      </c>
      <c r="E98" s="325">
        <v>111</v>
      </c>
      <c r="F98" s="326" t="s">
        <v>18</v>
      </c>
      <c r="G98" s="275">
        <v>1100000</v>
      </c>
      <c r="H98" s="275">
        <v>1100000</v>
      </c>
      <c r="I98" s="275">
        <v>1100000</v>
      </c>
      <c r="J98" s="275">
        <v>1100000</v>
      </c>
      <c r="K98" s="275">
        <v>1100000</v>
      </c>
      <c r="L98" s="275">
        <v>1100000</v>
      </c>
      <c r="M98" s="275">
        <v>1100000</v>
      </c>
      <c r="N98" s="275">
        <v>1100000</v>
      </c>
      <c r="O98" s="275">
        <v>1100000</v>
      </c>
      <c r="P98" s="275">
        <v>1100000</v>
      </c>
      <c r="Q98" s="275">
        <v>1100000</v>
      </c>
      <c r="R98" s="275">
        <v>1100000</v>
      </c>
      <c r="S98" s="328">
        <f t="shared" si="13"/>
        <v>13200000</v>
      </c>
      <c r="T98" s="255">
        <f t="shared" si="14"/>
        <v>1100000</v>
      </c>
      <c r="U98" s="292">
        <f t="shared" si="12"/>
        <v>14300000</v>
      </c>
      <c r="V98" s="329"/>
      <c r="W98" s="330"/>
    </row>
    <row r="99" spans="1:23" s="331" customFormat="1" ht="23.25" customHeight="1" x14ac:dyDescent="0.25">
      <c r="A99" s="295">
        <v>77</v>
      </c>
      <c r="B99" s="299"/>
      <c r="C99" s="402">
        <v>5849881</v>
      </c>
      <c r="D99" s="395" t="s">
        <v>352</v>
      </c>
      <c r="E99" s="325">
        <v>111</v>
      </c>
      <c r="F99" s="326" t="s">
        <v>18</v>
      </c>
      <c r="G99" s="275">
        <v>1100000</v>
      </c>
      <c r="H99" s="275">
        <v>1100000</v>
      </c>
      <c r="I99" s="275">
        <v>1100000</v>
      </c>
      <c r="J99" s="275">
        <v>1100000</v>
      </c>
      <c r="K99" s="275">
        <v>1100000</v>
      </c>
      <c r="L99" s="275">
        <v>1100000</v>
      </c>
      <c r="M99" s="275">
        <v>1100000</v>
      </c>
      <c r="N99" s="275">
        <v>1100000</v>
      </c>
      <c r="O99" s="275">
        <v>1100000</v>
      </c>
      <c r="P99" s="275">
        <v>1100000</v>
      </c>
      <c r="Q99" s="275">
        <v>1100000</v>
      </c>
      <c r="R99" s="275">
        <v>1100000</v>
      </c>
      <c r="S99" s="328">
        <f t="shared" si="13"/>
        <v>13200000</v>
      </c>
      <c r="T99" s="255">
        <f t="shared" si="14"/>
        <v>1100000</v>
      </c>
      <c r="U99" s="292">
        <f t="shared" si="12"/>
        <v>14300000</v>
      </c>
      <c r="V99" s="329"/>
      <c r="W99" s="330"/>
    </row>
    <row r="100" spans="1:23" s="331" customFormat="1" ht="23.25" customHeight="1" x14ac:dyDescent="0.25">
      <c r="A100" s="295">
        <v>78</v>
      </c>
      <c r="B100" s="299"/>
      <c r="C100" s="402">
        <v>3744032</v>
      </c>
      <c r="D100" s="395" t="s">
        <v>356</v>
      </c>
      <c r="E100" s="325">
        <v>111</v>
      </c>
      <c r="F100" s="326" t="s">
        <v>18</v>
      </c>
      <c r="G100" s="275">
        <v>1652000</v>
      </c>
      <c r="H100" s="275">
        <v>2000000</v>
      </c>
      <c r="I100" s="275">
        <v>2000000</v>
      </c>
      <c r="J100" s="275">
        <v>2000000</v>
      </c>
      <c r="K100" s="275">
        <v>2000000</v>
      </c>
      <c r="L100" s="275">
        <v>2000000</v>
      </c>
      <c r="M100" s="275">
        <v>2000000</v>
      </c>
      <c r="N100" s="275">
        <v>2000000</v>
      </c>
      <c r="O100" s="275">
        <v>2000000</v>
      </c>
      <c r="P100" s="275">
        <v>2000000</v>
      </c>
      <c r="Q100" s="275">
        <v>2000000</v>
      </c>
      <c r="R100" s="275">
        <v>2000000</v>
      </c>
      <c r="S100" s="328">
        <f t="shared" si="13"/>
        <v>23652000</v>
      </c>
      <c r="T100" s="255">
        <f t="shared" si="14"/>
        <v>1971000</v>
      </c>
      <c r="U100" s="292">
        <f t="shared" si="12"/>
        <v>25623000</v>
      </c>
      <c r="V100" s="329"/>
      <c r="W100" s="330"/>
    </row>
    <row r="101" spans="1:23" s="331" customFormat="1" ht="23.25" customHeight="1" x14ac:dyDescent="0.25">
      <c r="A101" s="295">
        <v>79</v>
      </c>
      <c r="B101" s="298"/>
      <c r="C101" s="402">
        <v>5614876</v>
      </c>
      <c r="D101" s="395" t="s">
        <v>427</v>
      </c>
      <c r="E101" s="325">
        <v>111</v>
      </c>
      <c r="F101" s="326" t="s">
        <v>18</v>
      </c>
      <c r="G101" s="275">
        <v>1250000</v>
      </c>
      <c r="H101" s="275">
        <v>1800000</v>
      </c>
      <c r="I101" s="275">
        <v>1800000</v>
      </c>
      <c r="J101" s="275">
        <v>1800000</v>
      </c>
      <c r="K101" s="275">
        <v>1800000</v>
      </c>
      <c r="L101" s="275">
        <v>1800000</v>
      </c>
      <c r="M101" s="275">
        <v>1800000</v>
      </c>
      <c r="N101" s="275">
        <v>1800000</v>
      </c>
      <c r="O101" s="275">
        <v>1800000</v>
      </c>
      <c r="P101" s="275">
        <v>1800000</v>
      </c>
      <c r="Q101" s="275">
        <v>1800000</v>
      </c>
      <c r="R101" s="275">
        <v>1800000</v>
      </c>
      <c r="S101" s="328">
        <f t="shared" si="13"/>
        <v>21050000</v>
      </c>
      <c r="T101" s="255">
        <f t="shared" si="14"/>
        <v>1754166.6666666667</v>
      </c>
      <c r="U101" s="292">
        <f t="shared" ref="U101:U160" si="15">SUM(S101:T101)</f>
        <v>22804166.666666668</v>
      </c>
      <c r="V101" s="329"/>
      <c r="W101" s="330"/>
    </row>
    <row r="102" spans="1:23" s="331" customFormat="1" ht="23.25" customHeight="1" x14ac:dyDescent="0.25">
      <c r="A102" s="295">
        <v>80</v>
      </c>
      <c r="B102" s="298"/>
      <c r="C102" s="407">
        <v>2195253</v>
      </c>
      <c r="D102" s="408" t="s">
        <v>44</v>
      </c>
      <c r="E102" s="325">
        <v>111</v>
      </c>
      <c r="F102" s="326" t="s">
        <v>18</v>
      </c>
      <c r="G102" s="279">
        <v>423500</v>
      </c>
      <c r="H102" s="279">
        <v>423500</v>
      </c>
      <c r="I102" s="279">
        <v>423500</v>
      </c>
      <c r="J102" s="279">
        <v>423500</v>
      </c>
      <c r="K102" s="279">
        <v>423500</v>
      </c>
      <c r="L102" s="279">
        <v>423500</v>
      </c>
      <c r="M102" s="275">
        <v>423500</v>
      </c>
      <c r="N102" s="275">
        <v>423500</v>
      </c>
      <c r="O102" s="275">
        <v>423500</v>
      </c>
      <c r="P102" s="275">
        <v>423500</v>
      </c>
      <c r="Q102" s="275">
        <v>423500</v>
      </c>
      <c r="R102" s="275">
        <v>423500</v>
      </c>
      <c r="S102" s="328">
        <f t="shared" si="13"/>
        <v>5082000</v>
      </c>
      <c r="T102" s="255">
        <f t="shared" si="14"/>
        <v>423500</v>
      </c>
      <c r="U102" s="292">
        <f t="shared" si="15"/>
        <v>5505500</v>
      </c>
      <c r="V102" s="329"/>
      <c r="W102" s="330"/>
    </row>
    <row r="103" spans="1:23" s="331" customFormat="1" ht="23.25" customHeight="1" x14ac:dyDescent="0.25">
      <c r="A103" s="295">
        <v>81</v>
      </c>
      <c r="B103" s="298"/>
      <c r="C103" s="407">
        <v>2338413</v>
      </c>
      <c r="D103" s="408" t="s">
        <v>428</v>
      </c>
      <c r="E103" s="325">
        <v>111</v>
      </c>
      <c r="F103" s="326" t="s">
        <v>18</v>
      </c>
      <c r="G103" s="279">
        <v>1650000</v>
      </c>
      <c r="H103" s="279">
        <v>1650000</v>
      </c>
      <c r="I103" s="279">
        <v>1650000</v>
      </c>
      <c r="J103" s="279">
        <v>1650000</v>
      </c>
      <c r="K103" s="279">
        <v>1650000</v>
      </c>
      <c r="L103" s="279">
        <v>1650000</v>
      </c>
      <c r="M103" s="275">
        <v>1650000</v>
      </c>
      <c r="N103" s="275">
        <v>1650000</v>
      </c>
      <c r="O103" s="275">
        <v>1650000</v>
      </c>
      <c r="P103" s="275">
        <v>1650000</v>
      </c>
      <c r="Q103" s="275">
        <v>1650000</v>
      </c>
      <c r="R103" s="275">
        <v>1650000</v>
      </c>
      <c r="S103" s="328">
        <f t="shared" si="13"/>
        <v>19800000</v>
      </c>
      <c r="T103" s="255">
        <f t="shared" si="14"/>
        <v>1650000</v>
      </c>
      <c r="U103" s="292">
        <f t="shared" si="15"/>
        <v>21450000</v>
      </c>
      <c r="V103" s="329"/>
      <c r="W103" s="330"/>
    </row>
    <row r="104" spans="1:23" s="331" customFormat="1" ht="23.25" customHeight="1" x14ac:dyDescent="0.25">
      <c r="A104" s="295">
        <v>82</v>
      </c>
      <c r="B104" s="298"/>
      <c r="C104" s="407">
        <v>1247058</v>
      </c>
      <c r="D104" s="409" t="s">
        <v>429</v>
      </c>
      <c r="E104" s="325">
        <v>111</v>
      </c>
      <c r="F104" s="326" t="s">
        <v>18</v>
      </c>
      <c r="G104" s="280">
        <v>423500</v>
      </c>
      <c r="H104" s="280">
        <v>423500</v>
      </c>
      <c r="I104" s="280">
        <v>423500</v>
      </c>
      <c r="J104" s="280">
        <v>423500</v>
      </c>
      <c r="K104" s="280">
        <v>423500</v>
      </c>
      <c r="L104" s="280">
        <v>423500</v>
      </c>
      <c r="M104" s="275">
        <v>423500</v>
      </c>
      <c r="N104" s="275">
        <v>423500</v>
      </c>
      <c r="O104" s="275">
        <v>423500</v>
      </c>
      <c r="P104" s="275">
        <v>423500</v>
      </c>
      <c r="Q104" s="275">
        <v>423500</v>
      </c>
      <c r="R104" s="275">
        <v>423500</v>
      </c>
      <c r="S104" s="328">
        <f t="shared" si="13"/>
        <v>5082000</v>
      </c>
      <c r="T104" s="255">
        <f t="shared" si="14"/>
        <v>423500</v>
      </c>
      <c r="U104" s="292">
        <f t="shared" si="15"/>
        <v>5505500</v>
      </c>
      <c r="V104" s="329"/>
      <c r="W104" s="330"/>
    </row>
    <row r="105" spans="1:23" s="331" customFormat="1" ht="23.25" customHeight="1" x14ac:dyDescent="0.25">
      <c r="A105" s="295">
        <v>83</v>
      </c>
      <c r="B105" s="298"/>
      <c r="C105" s="407">
        <v>2251391</v>
      </c>
      <c r="D105" s="408" t="s">
        <v>98</v>
      </c>
      <c r="E105" s="325">
        <v>111</v>
      </c>
      <c r="F105" s="326" t="s">
        <v>18</v>
      </c>
      <c r="G105" s="281">
        <v>1200000</v>
      </c>
      <c r="H105" s="281">
        <v>1200000</v>
      </c>
      <c r="I105" s="281">
        <v>1200000</v>
      </c>
      <c r="J105" s="281">
        <v>1200000</v>
      </c>
      <c r="K105" s="281">
        <v>1200000</v>
      </c>
      <c r="L105" s="281">
        <v>1200000</v>
      </c>
      <c r="M105" s="275">
        <v>1200000</v>
      </c>
      <c r="N105" s="275">
        <v>1200000</v>
      </c>
      <c r="O105" s="275">
        <v>1200000</v>
      </c>
      <c r="P105" s="275">
        <v>1200000</v>
      </c>
      <c r="Q105" s="275">
        <v>1200000</v>
      </c>
      <c r="R105" s="275">
        <v>1200000</v>
      </c>
      <c r="S105" s="328">
        <f t="shared" si="13"/>
        <v>14400000</v>
      </c>
      <c r="T105" s="255">
        <f t="shared" si="14"/>
        <v>1200000</v>
      </c>
      <c r="U105" s="292">
        <f t="shared" si="15"/>
        <v>15600000</v>
      </c>
      <c r="V105" s="329"/>
      <c r="W105" s="330"/>
    </row>
    <row r="106" spans="1:23" s="331" customFormat="1" ht="23.25" customHeight="1" x14ac:dyDescent="0.25">
      <c r="A106" s="295">
        <v>84</v>
      </c>
      <c r="B106" s="298"/>
      <c r="C106" s="407">
        <v>1845750</v>
      </c>
      <c r="D106" s="408" t="s">
        <v>381</v>
      </c>
      <c r="E106" s="325">
        <v>111</v>
      </c>
      <c r="F106" s="326" t="s">
        <v>18</v>
      </c>
      <c r="G106" s="282">
        <v>4400000</v>
      </c>
      <c r="H106" s="282">
        <v>4400000</v>
      </c>
      <c r="I106" s="282">
        <v>4400000</v>
      </c>
      <c r="J106" s="282">
        <v>4400000</v>
      </c>
      <c r="K106" s="282">
        <v>4400000</v>
      </c>
      <c r="L106" s="282">
        <v>4400000</v>
      </c>
      <c r="M106" s="275">
        <v>4400000</v>
      </c>
      <c r="N106" s="275">
        <v>4400000</v>
      </c>
      <c r="O106" s="275">
        <v>4400000</v>
      </c>
      <c r="P106" s="275">
        <v>4400000</v>
      </c>
      <c r="Q106" s="275">
        <v>4400000</v>
      </c>
      <c r="R106" s="275">
        <v>4400000</v>
      </c>
      <c r="S106" s="328">
        <f t="shared" si="13"/>
        <v>52800000</v>
      </c>
      <c r="T106" s="255">
        <f t="shared" si="14"/>
        <v>4400000</v>
      </c>
      <c r="U106" s="292">
        <f t="shared" si="15"/>
        <v>57200000</v>
      </c>
      <c r="V106" s="329"/>
      <c r="W106" s="330"/>
    </row>
    <row r="107" spans="1:23" s="331" customFormat="1" ht="23.25" customHeight="1" x14ac:dyDescent="0.25">
      <c r="A107" s="295">
        <v>85</v>
      </c>
      <c r="B107" s="298"/>
      <c r="C107" s="407">
        <v>1132896</v>
      </c>
      <c r="D107" s="408" t="s">
        <v>346</v>
      </c>
      <c r="E107" s="325">
        <v>111</v>
      </c>
      <c r="F107" s="326" t="s">
        <v>18</v>
      </c>
      <c r="G107" s="279">
        <v>1320000</v>
      </c>
      <c r="H107" s="279">
        <v>1320000</v>
      </c>
      <c r="I107" s="279">
        <v>1320000</v>
      </c>
      <c r="J107" s="279">
        <v>1320000</v>
      </c>
      <c r="K107" s="279">
        <v>1320000</v>
      </c>
      <c r="L107" s="279">
        <v>1320000</v>
      </c>
      <c r="M107" s="275">
        <v>1320000</v>
      </c>
      <c r="N107" s="275">
        <v>1320000</v>
      </c>
      <c r="O107" s="275">
        <v>1320000</v>
      </c>
      <c r="P107" s="275">
        <v>1320000</v>
      </c>
      <c r="Q107" s="275">
        <v>1320000</v>
      </c>
      <c r="R107" s="275">
        <v>1320000</v>
      </c>
      <c r="S107" s="328">
        <f t="shared" si="13"/>
        <v>15840000</v>
      </c>
      <c r="T107" s="255">
        <f t="shared" si="14"/>
        <v>1320000</v>
      </c>
      <c r="U107" s="292">
        <f t="shared" si="15"/>
        <v>17160000</v>
      </c>
      <c r="V107" s="329"/>
      <c r="W107" s="330"/>
    </row>
    <row r="108" spans="1:23" s="331" customFormat="1" ht="23.25" customHeight="1" x14ac:dyDescent="0.25">
      <c r="A108" s="295">
        <v>86</v>
      </c>
      <c r="B108" s="298"/>
      <c r="C108" s="407">
        <v>3422735</v>
      </c>
      <c r="D108" s="408" t="s">
        <v>354</v>
      </c>
      <c r="E108" s="325">
        <v>111</v>
      </c>
      <c r="F108" s="326" t="s">
        <v>18</v>
      </c>
      <c r="G108" s="279">
        <v>2750000</v>
      </c>
      <c r="H108" s="279">
        <v>2750000</v>
      </c>
      <c r="I108" s="279">
        <v>2750000</v>
      </c>
      <c r="J108" s="279">
        <v>2750000</v>
      </c>
      <c r="K108" s="279">
        <v>2750000</v>
      </c>
      <c r="L108" s="279">
        <v>2750000</v>
      </c>
      <c r="M108" s="275">
        <v>2750000</v>
      </c>
      <c r="N108" s="275">
        <v>2750000</v>
      </c>
      <c r="O108" s="275">
        <v>2750000</v>
      </c>
      <c r="P108" s="275">
        <v>2750000</v>
      </c>
      <c r="Q108" s="275">
        <v>2750000</v>
      </c>
      <c r="R108" s="275">
        <v>2750000</v>
      </c>
      <c r="S108" s="328">
        <f t="shared" si="13"/>
        <v>33000000</v>
      </c>
      <c r="T108" s="255">
        <f t="shared" si="14"/>
        <v>2750000</v>
      </c>
      <c r="U108" s="292">
        <f t="shared" si="15"/>
        <v>35750000</v>
      </c>
      <c r="V108" s="329"/>
      <c r="W108" s="330"/>
    </row>
    <row r="109" spans="1:23" s="331" customFormat="1" ht="23.25" customHeight="1" x14ac:dyDescent="0.25">
      <c r="A109" s="295">
        <v>87</v>
      </c>
      <c r="B109" s="298"/>
      <c r="C109" s="407">
        <v>2925186</v>
      </c>
      <c r="D109" s="408" t="s">
        <v>380</v>
      </c>
      <c r="E109" s="325">
        <v>111</v>
      </c>
      <c r="F109" s="326" t="s">
        <v>18</v>
      </c>
      <c r="G109" s="282">
        <v>2200000</v>
      </c>
      <c r="H109" s="282">
        <v>2200000</v>
      </c>
      <c r="I109" s="282">
        <v>2200000</v>
      </c>
      <c r="J109" s="282">
        <v>2200000</v>
      </c>
      <c r="K109" s="282">
        <v>2200000</v>
      </c>
      <c r="L109" s="282">
        <v>2200000</v>
      </c>
      <c r="M109" s="275">
        <v>2200000</v>
      </c>
      <c r="N109" s="275">
        <v>2200000</v>
      </c>
      <c r="O109" s="275">
        <v>2200000</v>
      </c>
      <c r="P109" s="275">
        <v>2200000</v>
      </c>
      <c r="Q109" s="275">
        <v>2200000</v>
      </c>
      <c r="R109" s="275">
        <v>2200000</v>
      </c>
      <c r="S109" s="328">
        <f t="shared" si="13"/>
        <v>26400000</v>
      </c>
      <c r="T109" s="255">
        <f t="shared" si="14"/>
        <v>2200000</v>
      </c>
      <c r="U109" s="292">
        <f t="shared" si="15"/>
        <v>28600000</v>
      </c>
      <c r="V109" s="329"/>
      <c r="W109" s="330"/>
    </row>
    <row r="110" spans="1:23" s="331" customFormat="1" ht="23.25" customHeight="1" x14ac:dyDescent="0.25">
      <c r="A110" s="295">
        <v>88</v>
      </c>
      <c r="B110" s="298"/>
      <c r="C110" s="407">
        <v>4526590</v>
      </c>
      <c r="D110" s="408" t="s">
        <v>430</v>
      </c>
      <c r="E110" s="325">
        <v>111</v>
      </c>
      <c r="F110" s="326" t="s">
        <v>18</v>
      </c>
      <c r="G110" s="282">
        <v>3300000</v>
      </c>
      <c r="H110" s="282">
        <v>3300000</v>
      </c>
      <c r="I110" s="282">
        <v>3300000</v>
      </c>
      <c r="J110" s="282">
        <v>3300000</v>
      </c>
      <c r="K110" s="282">
        <v>3300000</v>
      </c>
      <c r="L110" s="282">
        <v>3300000</v>
      </c>
      <c r="M110" s="275">
        <v>3300000</v>
      </c>
      <c r="N110" s="275">
        <v>3300000</v>
      </c>
      <c r="O110" s="275">
        <v>3300000</v>
      </c>
      <c r="P110" s="275">
        <v>3300000</v>
      </c>
      <c r="Q110" s="275">
        <v>3300000</v>
      </c>
      <c r="R110" s="275">
        <v>3300000</v>
      </c>
      <c r="S110" s="328">
        <f t="shared" si="13"/>
        <v>39600000</v>
      </c>
      <c r="T110" s="255">
        <f t="shared" si="14"/>
        <v>3300000</v>
      </c>
      <c r="U110" s="292">
        <f t="shared" si="15"/>
        <v>42900000</v>
      </c>
      <c r="V110" s="329"/>
      <c r="W110" s="330"/>
    </row>
    <row r="111" spans="1:23" s="331" customFormat="1" ht="23.25" customHeight="1" x14ac:dyDescent="0.25">
      <c r="A111" s="295">
        <v>89</v>
      </c>
      <c r="B111" s="298"/>
      <c r="C111" s="407">
        <v>5974244</v>
      </c>
      <c r="D111" s="408" t="s">
        <v>431</v>
      </c>
      <c r="E111" s="325">
        <v>111</v>
      </c>
      <c r="F111" s="326" t="s">
        <v>18</v>
      </c>
      <c r="G111" s="282">
        <v>1500000</v>
      </c>
      <c r="H111" s="282">
        <v>2000000</v>
      </c>
      <c r="I111" s="282">
        <v>2000000</v>
      </c>
      <c r="J111" s="282">
        <v>2000000</v>
      </c>
      <c r="K111" s="282">
        <v>2000000</v>
      </c>
      <c r="L111" s="282">
        <v>2000000</v>
      </c>
      <c r="M111" s="275">
        <v>2000000</v>
      </c>
      <c r="N111" s="275">
        <v>2000000</v>
      </c>
      <c r="O111" s="275">
        <v>2000000</v>
      </c>
      <c r="P111" s="275">
        <v>2000000</v>
      </c>
      <c r="Q111" s="275">
        <v>2000000</v>
      </c>
      <c r="R111" s="275">
        <v>2000000</v>
      </c>
      <c r="S111" s="328">
        <f t="shared" si="13"/>
        <v>23500000</v>
      </c>
      <c r="T111" s="255">
        <f t="shared" si="14"/>
        <v>1958333.3333333333</v>
      </c>
      <c r="U111" s="292">
        <f t="shared" si="15"/>
        <v>25458333.333333332</v>
      </c>
      <c r="V111" s="329"/>
      <c r="W111" s="330"/>
    </row>
    <row r="112" spans="1:23" s="331" customFormat="1" ht="23.25" customHeight="1" x14ac:dyDescent="0.25">
      <c r="A112" s="295">
        <v>90</v>
      </c>
      <c r="B112" s="298"/>
      <c r="C112" s="407">
        <v>4352376</v>
      </c>
      <c r="D112" s="408" t="s">
        <v>432</v>
      </c>
      <c r="E112" s="325">
        <v>111</v>
      </c>
      <c r="F112" s="326" t="s">
        <v>18</v>
      </c>
      <c r="G112" s="282">
        <v>4000000</v>
      </c>
      <c r="H112" s="282">
        <v>4000000</v>
      </c>
      <c r="I112" s="282">
        <v>4000000</v>
      </c>
      <c r="J112" s="282">
        <v>4000000</v>
      </c>
      <c r="K112" s="282">
        <v>4000000</v>
      </c>
      <c r="L112" s="282">
        <v>4000000</v>
      </c>
      <c r="M112" s="275">
        <v>4000000</v>
      </c>
      <c r="N112" s="275">
        <v>4000000</v>
      </c>
      <c r="O112" s="275">
        <v>4000000</v>
      </c>
      <c r="P112" s="275">
        <v>4000000</v>
      </c>
      <c r="Q112" s="275">
        <v>4000000</v>
      </c>
      <c r="R112" s="275">
        <v>4000000</v>
      </c>
      <c r="S112" s="328">
        <f t="shared" si="13"/>
        <v>48000000</v>
      </c>
      <c r="T112" s="255">
        <f t="shared" si="14"/>
        <v>4000000</v>
      </c>
      <c r="U112" s="292">
        <f t="shared" si="15"/>
        <v>52000000</v>
      </c>
      <c r="V112" s="329"/>
      <c r="W112" s="330"/>
    </row>
    <row r="113" spans="1:23" s="331" customFormat="1" ht="23.25" customHeight="1" x14ac:dyDescent="0.25">
      <c r="A113" s="295">
        <v>91</v>
      </c>
      <c r="B113" s="298"/>
      <c r="C113" s="407">
        <v>4344791</v>
      </c>
      <c r="D113" s="408" t="s">
        <v>433</v>
      </c>
      <c r="E113" s="325">
        <v>111</v>
      </c>
      <c r="F113" s="326" t="s">
        <v>18</v>
      </c>
      <c r="G113" s="282">
        <v>1650000</v>
      </c>
      <c r="H113" s="282">
        <v>1650000</v>
      </c>
      <c r="I113" s="282">
        <v>1650000</v>
      </c>
      <c r="J113" s="282">
        <v>1650000</v>
      </c>
      <c r="K113" s="282">
        <v>1650000</v>
      </c>
      <c r="L113" s="282">
        <v>1650000</v>
      </c>
      <c r="M113" s="275">
        <v>1650000</v>
      </c>
      <c r="N113" s="275">
        <v>1650000</v>
      </c>
      <c r="O113" s="275">
        <v>1650000</v>
      </c>
      <c r="P113" s="275">
        <v>1650000</v>
      </c>
      <c r="Q113" s="275">
        <v>1650000</v>
      </c>
      <c r="R113" s="275">
        <v>1650000</v>
      </c>
      <c r="S113" s="328">
        <f t="shared" si="13"/>
        <v>19800000</v>
      </c>
      <c r="T113" s="255">
        <f t="shared" si="14"/>
        <v>1650000</v>
      </c>
      <c r="U113" s="292">
        <f t="shared" si="15"/>
        <v>21450000</v>
      </c>
      <c r="V113" s="329"/>
      <c r="W113" s="330"/>
    </row>
    <row r="114" spans="1:23" s="331" customFormat="1" ht="23.25" customHeight="1" x14ac:dyDescent="0.25">
      <c r="A114" s="295">
        <v>92</v>
      </c>
      <c r="B114" s="298"/>
      <c r="C114" s="407">
        <v>5898531</v>
      </c>
      <c r="D114" s="408" t="s">
        <v>434</v>
      </c>
      <c r="E114" s="325">
        <v>111</v>
      </c>
      <c r="F114" s="326" t="s">
        <v>18</v>
      </c>
      <c r="G114" s="282">
        <v>1100000</v>
      </c>
      <c r="H114" s="282">
        <v>1100000</v>
      </c>
      <c r="I114" s="282">
        <v>1100000</v>
      </c>
      <c r="J114" s="282">
        <v>1100000</v>
      </c>
      <c r="K114" s="282">
        <v>1100000</v>
      </c>
      <c r="L114" s="282">
        <v>1100000</v>
      </c>
      <c r="M114" s="275">
        <v>1100000</v>
      </c>
      <c r="N114" s="275">
        <v>1100000</v>
      </c>
      <c r="O114" s="275">
        <v>1100000</v>
      </c>
      <c r="P114" s="275">
        <v>1100000</v>
      </c>
      <c r="Q114" s="275">
        <v>1100000</v>
      </c>
      <c r="R114" s="275">
        <v>1100000</v>
      </c>
      <c r="S114" s="328">
        <f t="shared" si="13"/>
        <v>13200000</v>
      </c>
      <c r="T114" s="255">
        <f t="shared" si="14"/>
        <v>1100000</v>
      </c>
      <c r="U114" s="292">
        <f t="shared" si="15"/>
        <v>14300000</v>
      </c>
      <c r="V114" s="329"/>
      <c r="W114" s="330"/>
    </row>
    <row r="115" spans="1:23" s="331" customFormat="1" ht="23.25" customHeight="1" x14ac:dyDescent="0.25">
      <c r="A115" s="295">
        <v>93</v>
      </c>
      <c r="B115" s="298"/>
      <c r="C115" s="407">
        <v>5204932</v>
      </c>
      <c r="D115" s="408" t="s">
        <v>435</v>
      </c>
      <c r="E115" s="325">
        <v>111</v>
      </c>
      <c r="F115" s="326" t="s">
        <v>18</v>
      </c>
      <c r="G115" s="282">
        <v>1250000</v>
      </c>
      <c r="H115" s="282">
        <v>1500000</v>
      </c>
      <c r="I115" s="282">
        <v>1500000</v>
      </c>
      <c r="J115" s="282">
        <v>1500000</v>
      </c>
      <c r="K115" s="282">
        <v>1800000</v>
      </c>
      <c r="L115" s="282">
        <v>1800000</v>
      </c>
      <c r="M115" s="275">
        <v>1800000</v>
      </c>
      <c r="N115" s="275">
        <v>1800000</v>
      </c>
      <c r="O115" s="275">
        <v>1800000</v>
      </c>
      <c r="P115" s="275">
        <v>1800000</v>
      </c>
      <c r="Q115" s="275">
        <v>1800000</v>
      </c>
      <c r="R115" s="275">
        <v>1800000</v>
      </c>
      <c r="S115" s="328">
        <f t="shared" si="13"/>
        <v>20150000</v>
      </c>
      <c r="T115" s="255">
        <f t="shared" si="14"/>
        <v>1679166.6666666667</v>
      </c>
      <c r="U115" s="292">
        <f t="shared" si="15"/>
        <v>21829166.666666668</v>
      </c>
      <c r="V115" s="329"/>
      <c r="W115" s="330"/>
    </row>
    <row r="116" spans="1:23" s="331" customFormat="1" ht="23.25" customHeight="1" x14ac:dyDescent="0.25">
      <c r="A116" s="295">
        <v>94</v>
      </c>
      <c r="B116" s="298"/>
      <c r="C116" s="407">
        <v>5966063</v>
      </c>
      <c r="D116" s="408" t="s">
        <v>436</v>
      </c>
      <c r="E116" s="325">
        <v>111</v>
      </c>
      <c r="F116" s="326" t="s">
        <v>18</v>
      </c>
      <c r="G116" s="282">
        <v>1890000</v>
      </c>
      <c r="H116" s="282">
        <v>1680000</v>
      </c>
      <c r="I116" s="282">
        <v>1680000</v>
      </c>
      <c r="J116" s="282">
        <v>1680000</v>
      </c>
      <c r="K116" s="282">
        <v>1820000</v>
      </c>
      <c r="L116" s="282">
        <v>1680000</v>
      </c>
      <c r="M116" s="275">
        <v>1890000</v>
      </c>
      <c r="N116" s="275">
        <v>1900000</v>
      </c>
      <c r="O116" s="275">
        <v>1900000</v>
      </c>
      <c r="P116" s="275">
        <v>1900000</v>
      </c>
      <c r="Q116" s="275">
        <v>1900000</v>
      </c>
      <c r="R116" s="275">
        <v>1900000</v>
      </c>
      <c r="S116" s="328">
        <f t="shared" si="13"/>
        <v>21820000</v>
      </c>
      <c r="T116" s="255">
        <f t="shared" si="14"/>
        <v>1818333.3333333333</v>
      </c>
      <c r="U116" s="292">
        <f t="shared" si="15"/>
        <v>23638333.333333332</v>
      </c>
      <c r="V116" s="329"/>
      <c r="W116" s="330"/>
    </row>
    <row r="117" spans="1:23" s="331" customFormat="1" ht="23.25" customHeight="1" x14ac:dyDescent="0.25">
      <c r="A117" s="295">
        <v>95</v>
      </c>
      <c r="B117" s="298"/>
      <c r="C117" s="407">
        <v>6320571</v>
      </c>
      <c r="D117" s="408" t="s">
        <v>437</v>
      </c>
      <c r="E117" s="325">
        <v>111</v>
      </c>
      <c r="F117" s="326" t="s">
        <v>18</v>
      </c>
      <c r="G117" s="282">
        <v>720000</v>
      </c>
      <c r="H117" s="282">
        <v>1200000</v>
      </c>
      <c r="I117" s="282">
        <v>1200000</v>
      </c>
      <c r="J117" s="282">
        <v>1200000</v>
      </c>
      <c r="K117" s="282">
        <v>1200000</v>
      </c>
      <c r="L117" s="282">
        <v>1200000</v>
      </c>
      <c r="M117" s="275">
        <v>1200000</v>
      </c>
      <c r="N117" s="275">
        <v>1800000</v>
      </c>
      <c r="O117" s="275">
        <v>1800000</v>
      </c>
      <c r="P117" s="275">
        <v>1800000</v>
      </c>
      <c r="Q117" s="275">
        <v>1800000</v>
      </c>
      <c r="R117" s="275">
        <v>1800000</v>
      </c>
      <c r="S117" s="328">
        <f t="shared" si="13"/>
        <v>16920000</v>
      </c>
      <c r="T117" s="255">
        <f t="shared" si="14"/>
        <v>1410000</v>
      </c>
      <c r="U117" s="292">
        <f t="shared" si="15"/>
        <v>18330000</v>
      </c>
      <c r="V117" s="329"/>
      <c r="W117" s="330"/>
    </row>
    <row r="118" spans="1:23" s="331" customFormat="1" ht="23.25" customHeight="1" x14ac:dyDescent="0.25">
      <c r="A118" s="295">
        <v>96</v>
      </c>
      <c r="B118" s="298"/>
      <c r="C118" s="407">
        <v>6818316</v>
      </c>
      <c r="D118" s="408" t="s">
        <v>438</v>
      </c>
      <c r="E118" s="325">
        <v>111</v>
      </c>
      <c r="F118" s="326" t="s">
        <v>18</v>
      </c>
      <c r="G118" s="282"/>
      <c r="H118" s="282"/>
      <c r="I118" s="282"/>
      <c r="J118" s="282"/>
      <c r="K118" s="282"/>
      <c r="L118" s="282">
        <v>1269230</v>
      </c>
      <c r="M118" s="275">
        <v>1500000</v>
      </c>
      <c r="N118" s="275">
        <v>1500000</v>
      </c>
      <c r="O118" s="275">
        <v>1500000</v>
      </c>
      <c r="P118" s="275">
        <v>1500000</v>
      </c>
      <c r="Q118" s="275">
        <v>1500000</v>
      </c>
      <c r="R118" s="275">
        <v>1500000</v>
      </c>
      <c r="S118" s="328">
        <f t="shared" si="13"/>
        <v>10269230</v>
      </c>
      <c r="T118" s="255">
        <f t="shared" si="14"/>
        <v>855769.16666666663</v>
      </c>
      <c r="U118" s="292">
        <f t="shared" si="15"/>
        <v>11124999.166666666</v>
      </c>
      <c r="V118" s="329"/>
      <c r="W118" s="330"/>
    </row>
    <row r="119" spans="1:23" s="331" customFormat="1" ht="23.25" customHeight="1" x14ac:dyDescent="0.25">
      <c r="A119" s="295">
        <v>97</v>
      </c>
      <c r="B119" s="298"/>
      <c r="C119" s="407">
        <v>5324430</v>
      </c>
      <c r="D119" s="408" t="s">
        <v>439</v>
      </c>
      <c r="E119" s="325">
        <v>111</v>
      </c>
      <c r="F119" s="326" t="s">
        <v>18</v>
      </c>
      <c r="G119" s="282"/>
      <c r="H119" s="282"/>
      <c r="I119" s="282"/>
      <c r="J119" s="282"/>
      <c r="K119" s="282"/>
      <c r="L119" s="282">
        <v>2123076</v>
      </c>
      <c r="M119" s="275">
        <v>1200000</v>
      </c>
      <c r="N119" s="275">
        <v>1200000</v>
      </c>
      <c r="O119" s="275">
        <v>2500000</v>
      </c>
      <c r="P119" s="275">
        <v>2500000</v>
      </c>
      <c r="Q119" s="275">
        <v>2500000</v>
      </c>
      <c r="R119" s="275">
        <v>2500000</v>
      </c>
      <c r="S119" s="328">
        <f t="shared" si="13"/>
        <v>14523076</v>
      </c>
      <c r="T119" s="255">
        <f t="shared" si="14"/>
        <v>1210256.3333333333</v>
      </c>
      <c r="U119" s="292">
        <f t="shared" si="15"/>
        <v>15733332.333333334</v>
      </c>
      <c r="V119" s="329"/>
      <c r="W119" s="330"/>
    </row>
    <row r="120" spans="1:23" s="331" customFormat="1" ht="23.25" customHeight="1" x14ac:dyDescent="0.25">
      <c r="A120" s="295">
        <v>98</v>
      </c>
      <c r="B120" s="298"/>
      <c r="C120" s="410">
        <v>7061650</v>
      </c>
      <c r="D120" s="409" t="s">
        <v>440</v>
      </c>
      <c r="E120" s="325">
        <v>111</v>
      </c>
      <c r="F120" s="326" t="s">
        <v>18</v>
      </c>
      <c r="G120" s="282"/>
      <c r="H120" s="282"/>
      <c r="I120" s="282"/>
      <c r="J120" s="282"/>
      <c r="K120" s="282"/>
      <c r="L120" s="282"/>
      <c r="M120" s="275"/>
      <c r="N120" s="275">
        <v>1200000</v>
      </c>
      <c r="O120" s="275">
        <v>1200000</v>
      </c>
      <c r="P120" s="275">
        <v>1200000</v>
      </c>
      <c r="Q120" s="275">
        <v>1200000</v>
      </c>
      <c r="R120" s="275">
        <v>1200000</v>
      </c>
      <c r="S120" s="328">
        <f t="shared" si="13"/>
        <v>6000000</v>
      </c>
      <c r="T120" s="255">
        <f t="shared" si="14"/>
        <v>500000</v>
      </c>
      <c r="U120" s="292">
        <f t="shared" si="15"/>
        <v>6500000</v>
      </c>
      <c r="V120" s="329"/>
      <c r="W120" s="330"/>
    </row>
    <row r="121" spans="1:23" s="393" customFormat="1" ht="21.95" customHeight="1" x14ac:dyDescent="0.25">
      <c r="A121" s="295">
        <v>99</v>
      </c>
      <c r="B121" s="299"/>
      <c r="C121" s="283">
        <v>608751</v>
      </c>
      <c r="D121" s="284" t="s">
        <v>243</v>
      </c>
      <c r="E121" s="325">
        <v>144</v>
      </c>
      <c r="F121" s="326" t="s">
        <v>24</v>
      </c>
      <c r="G121" s="286">
        <v>2170000</v>
      </c>
      <c r="H121" s="286">
        <v>1960000</v>
      </c>
      <c r="I121" s="286">
        <v>2170000</v>
      </c>
      <c r="J121" s="286">
        <v>2100000</v>
      </c>
      <c r="K121" s="286">
        <v>2170000</v>
      </c>
      <c r="L121" s="286">
        <v>2100000</v>
      </c>
      <c r="M121" s="286">
        <v>2170000</v>
      </c>
      <c r="N121" s="286">
        <v>2170000</v>
      </c>
      <c r="O121" s="286">
        <v>2100000</v>
      </c>
      <c r="P121" s="286">
        <v>2170000</v>
      </c>
      <c r="Q121" s="286">
        <v>2100000</v>
      </c>
      <c r="R121" s="286">
        <v>2100000</v>
      </c>
      <c r="S121" s="328">
        <f t="shared" si="13"/>
        <v>25480000</v>
      </c>
      <c r="T121" s="255">
        <f t="shared" si="14"/>
        <v>2123333.3333333335</v>
      </c>
      <c r="U121" s="292">
        <f t="shared" si="15"/>
        <v>27603333.333333332</v>
      </c>
      <c r="V121" s="374"/>
      <c r="W121" s="392"/>
    </row>
    <row r="122" spans="1:23" s="376" customFormat="1" ht="21.95" customHeight="1" x14ac:dyDescent="0.25">
      <c r="A122" s="295">
        <v>100</v>
      </c>
      <c r="B122" s="299"/>
      <c r="C122" s="285">
        <v>660545</v>
      </c>
      <c r="D122" s="284" t="s">
        <v>260</v>
      </c>
      <c r="E122" s="325">
        <v>144</v>
      </c>
      <c r="F122" s="326" t="s">
        <v>24</v>
      </c>
      <c r="G122" s="286">
        <v>1890000</v>
      </c>
      <c r="H122" s="286">
        <v>1680000</v>
      </c>
      <c r="I122" s="286">
        <v>1750000</v>
      </c>
      <c r="J122" s="286">
        <v>1750000</v>
      </c>
      <c r="K122" s="286">
        <v>1890000</v>
      </c>
      <c r="L122" s="286">
        <v>1750000</v>
      </c>
      <c r="M122" s="286">
        <v>1890000</v>
      </c>
      <c r="N122" s="286">
        <v>1820000</v>
      </c>
      <c r="O122" s="286">
        <v>1750000</v>
      </c>
      <c r="P122" s="286">
        <v>1960000</v>
      </c>
      <c r="Q122" s="286">
        <v>1750000</v>
      </c>
      <c r="R122" s="286">
        <v>1750000</v>
      </c>
      <c r="S122" s="328">
        <f t="shared" si="13"/>
        <v>21630000</v>
      </c>
      <c r="T122" s="255">
        <f t="shared" si="14"/>
        <v>1802500</v>
      </c>
      <c r="U122" s="292">
        <f t="shared" si="15"/>
        <v>23432500</v>
      </c>
      <c r="V122" s="374"/>
      <c r="W122" s="375"/>
    </row>
    <row r="123" spans="1:23" s="376" customFormat="1" ht="21.95" customHeight="1" x14ac:dyDescent="0.25">
      <c r="A123" s="295">
        <v>101</v>
      </c>
      <c r="B123" s="299"/>
      <c r="C123" s="285">
        <v>1352968</v>
      </c>
      <c r="D123" s="284" t="s">
        <v>348</v>
      </c>
      <c r="E123" s="325">
        <v>144</v>
      </c>
      <c r="F123" s="326" t="s">
        <v>24</v>
      </c>
      <c r="G123" s="286">
        <v>2170000</v>
      </c>
      <c r="H123" s="286">
        <v>1960000</v>
      </c>
      <c r="I123" s="286">
        <v>2170000</v>
      </c>
      <c r="J123" s="286">
        <v>2100000</v>
      </c>
      <c r="K123" s="286">
        <v>2170000</v>
      </c>
      <c r="L123" s="286">
        <v>2100000</v>
      </c>
      <c r="M123" s="286">
        <v>2170000</v>
      </c>
      <c r="N123" s="286">
        <v>2170000</v>
      </c>
      <c r="O123" s="286">
        <v>2100000</v>
      </c>
      <c r="P123" s="286">
        <v>2170000</v>
      </c>
      <c r="Q123" s="286">
        <v>2100000</v>
      </c>
      <c r="R123" s="286">
        <v>2100000</v>
      </c>
      <c r="S123" s="328">
        <f t="shared" si="13"/>
        <v>25480000</v>
      </c>
      <c r="T123" s="255">
        <f t="shared" si="14"/>
        <v>2123333.3333333335</v>
      </c>
      <c r="U123" s="292">
        <f t="shared" si="15"/>
        <v>27603333.333333332</v>
      </c>
      <c r="V123" s="374"/>
      <c r="W123" s="375"/>
    </row>
    <row r="124" spans="1:23" s="376" customFormat="1" ht="21.95" customHeight="1" x14ac:dyDescent="0.25">
      <c r="A124" s="295">
        <v>102</v>
      </c>
      <c r="B124" s="299"/>
      <c r="C124" s="285">
        <v>776770</v>
      </c>
      <c r="D124" s="284" t="s">
        <v>285</v>
      </c>
      <c r="E124" s="325">
        <v>144</v>
      </c>
      <c r="F124" s="326" t="s">
        <v>24</v>
      </c>
      <c r="G124" s="286">
        <v>2170000</v>
      </c>
      <c r="H124" s="286">
        <v>1960000</v>
      </c>
      <c r="I124" s="286">
        <v>2170000</v>
      </c>
      <c r="J124" s="286">
        <v>2100000</v>
      </c>
      <c r="K124" s="286">
        <v>2170000</v>
      </c>
      <c r="L124" s="286">
        <v>2100000</v>
      </c>
      <c r="M124" s="286">
        <v>2170000</v>
      </c>
      <c r="N124" s="286">
        <v>2170000</v>
      </c>
      <c r="O124" s="286">
        <v>2100000</v>
      </c>
      <c r="P124" s="286">
        <v>2170000</v>
      </c>
      <c r="Q124" s="286">
        <v>2100000</v>
      </c>
      <c r="R124" s="286">
        <v>2100000</v>
      </c>
      <c r="S124" s="328">
        <f t="shared" si="13"/>
        <v>25480000</v>
      </c>
      <c r="T124" s="255">
        <f t="shared" si="14"/>
        <v>2123333.3333333335</v>
      </c>
      <c r="U124" s="292">
        <f t="shared" si="15"/>
        <v>27603333.333333332</v>
      </c>
      <c r="V124" s="374"/>
      <c r="W124" s="375"/>
    </row>
    <row r="125" spans="1:23" s="376" customFormat="1" ht="21.95" customHeight="1" x14ac:dyDescent="0.25">
      <c r="A125" s="295">
        <v>103</v>
      </c>
      <c r="B125" s="299"/>
      <c r="C125" s="285">
        <v>1351633</v>
      </c>
      <c r="D125" s="284" t="s">
        <v>297</v>
      </c>
      <c r="E125" s="325">
        <v>144</v>
      </c>
      <c r="F125" s="326" t="s">
        <v>24</v>
      </c>
      <c r="G125" s="286">
        <v>2170000</v>
      </c>
      <c r="H125" s="286">
        <v>1960000</v>
      </c>
      <c r="I125" s="286">
        <v>2170000</v>
      </c>
      <c r="J125" s="286">
        <v>2100000</v>
      </c>
      <c r="K125" s="286">
        <v>2170000</v>
      </c>
      <c r="L125" s="286">
        <v>2100000</v>
      </c>
      <c r="M125" s="286">
        <v>2170000</v>
      </c>
      <c r="N125" s="286">
        <v>2170000</v>
      </c>
      <c r="O125" s="286">
        <v>2100000</v>
      </c>
      <c r="P125" s="286">
        <v>2170000</v>
      </c>
      <c r="Q125" s="286">
        <v>2100000</v>
      </c>
      <c r="R125" s="286">
        <v>2100000</v>
      </c>
      <c r="S125" s="328">
        <f t="shared" si="13"/>
        <v>25480000</v>
      </c>
      <c r="T125" s="255">
        <f t="shared" si="14"/>
        <v>2123333.3333333335</v>
      </c>
      <c r="U125" s="292">
        <f t="shared" si="15"/>
        <v>27603333.333333332</v>
      </c>
      <c r="V125" s="374"/>
      <c r="W125" s="375"/>
    </row>
    <row r="126" spans="1:23" s="376" customFormat="1" ht="21.95" customHeight="1" x14ac:dyDescent="0.25">
      <c r="A126" s="295">
        <v>104</v>
      </c>
      <c r="B126" s="299"/>
      <c r="C126" s="285">
        <v>1404000</v>
      </c>
      <c r="D126" s="284" t="s">
        <v>310</v>
      </c>
      <c r="E126" s="325">
        <v>144</v>
      </c>
      <c r="F126" s="326" t="s">
        <v>24</v>
      </c>
      <c r="G126" s="286">
        <v>2170000</v>
      </c>
      <c r="H126" s="286">
        <v>1960000</v>
      </c>
      <c r="I126" s="286">
        <v>2170000</v>
      </c>
      <c r="J126" s="286">
        <v>2100000</v>
      </c>
      <c r="K126" s="286">
        <v>2170000</v>
      </c>
      <c r="L126" s="286">
        <v>2100000</v>
      </c>
      <c r="M126" s="286">
        <v>2170000</v>
      </c>
      <c r="N126" s="286">
        <v>2170000</v>
      </c>
      <c r="O126" s="286">
        <v>2100000</v>
      </c>
      <c r="P126" s="286">
        <v>2170000</v>
      </c>
      <c r="Q126" s="286">
        <v>2100000</v>
      </c>
      <c r="R126" s="286">
        <v>2100000</v>
      </c>
      <c r="S126" s="328">
        <f t="shared" si="13"/>
        <v>25480000</v>
      </c>
      <c r="T126" s="255">
        <f t="shared" si="14"/>
        <v>2123333.3333333335</v>
      </c>
      <c r="U126" s="292">
        <f t="shared" si="15"/>
        <v>27603333.333333332</v>
      </c>
      <c r="V126" s="374"/>
      <c r="W126" s="375"/>
    </row>
    <row r="127" spans="1:23" s="376" customFormat="1" ht="21.95" customHeight="1" x14ac:dyDescent="0.25">
      <c r="A127" s="295">
        <v>105</v>
      </c>
      <c r="B127" s="299"/>
      <c r="C127" s="285">
        <v>2238931</v>
      </c>
      <c r="D127" s="284" t="s">
        <v>357</v>
      </c>
      <c r="E127" s="325">
        <v>144</v>
      </c>
      <c r="F127" s="326" t="s">
        <v>24</v>
      </c>
      <c r="G127" s="286">
        <v>2170000</v>
      </c>
      <c r="H127" s="286">
        <v>1960000</v>
      </c>
      <c r="I127" s="286">
        <v>2170000</v>
      </c>
      <c r="J127" s="286">
        <v>2100000</v>
      </c>
      <c r="K127" s="286">
        <v>2170000</v>
      </c>
      <c r="L127" s="286">
        <v>2100000</v>
      </c>
      <c r="M127" s="286">
        <v>2170000</v>
      </c>
      <c r="N127" s="286">
        <v>2170000</v>
      </c>
      <c r="O127" s="286">
        <v>2100000</v>
      </c>
      <c r="P127" s="286">
        <v>2170000</v>
      </c>
      <c r="Q127" s="286">
        <v>2100000</v>
      </c>
      <c r="R127" s="286">
        <v>2100000</v>
      </c>
      <c r="S127" s="328">
        <f t="shared" si="13"/>
        <v>25480000</v>
      </c>
      <c r="T127" s="255">
        <f t="shared" si="14"/>
        <v>2123333.3333333335</v>
      </c>
      <c r="U127" s="292">
        <f t="shared" si="15"/>
        <v>27603333.333333332</v>
      </c>
      <c r="V127" s="374"/>
      <c r="W127" s="375"/>
    </row>
    <row r="128" spans="1:23" s="376" customFormat="1" ht="21.95" customHeight="1" x14ac:dyDescent="0.25">
      <c r="A128" s="295">
        <v>106</v>
      </c>
      <c r="B128" s="299"/>
      <c r="C128" s="283">
        <v>1252574</v>
      </c>
      <c r="D128" s="284" t="s">
        <v>92</v>
      </c>
      <c r="E128" s="325">
        <v>144</v>
      </c>
      <c r="F128" s="326" t="s">
        <v>24</v>
      </c>
      <c r="G128" s="286">
        <v>2170000</v>
      </c>
      <c r="H128" s="286">
        <v>1960000</v>
      </c>
      <c r="I128" s="286">
        <v>2170000</v>
      </c>
      <c r="J128" s="286">
        <v>2100000</v>
      </c>
      <c r="K128" s="286">
        <v>2170000</v>
      </c>
      <c r="L128" s="286">
        <v>2100000</v>
      </c>
      <c r="M128" s="286">
        <v>2170000</v>
      </c>
      <c r="N128" s="286">
        <v>2170000</v>
      </c>
      <c r="O128" s="286">
        <v>2100000</v>
      </c>
      <c r="P128" s="286">
        <v>2170000</v>
      </c>
      <c r="Q128" s="286">
        <v>2100000</v>
      </c>
      <c r="R128" s="286">
        <v>2100000</v>
      </c>
      <c r="S128" s="328">
        <f t="shared" si="13"/>
        <v>25480000</v>
      </c>
      <c r="T128" s="255">
        <f t="shared" si="14"/>
        <v>2123333.3333333335</v>
      </c>
      <c r="U128" s="292">
        <f t="shared" si="15"/>
        <v>27603333.333333332</v>
      </c>
      <c r="V128" s="374"/>
      <c r="W128" s="375"/>
    </row>
    <row r="129" spans="1:108" s="376" customFormat="1" ht="21.95" customHeight="1" x14ac:dyDescent="0.25">
      <c r="A129" s="295">
        <v>107</v>
      </c>
      <c r="B129" s="299"/>
      <c r="C129" s="285">
        <v>5349988</v>
      </c>
      <c r="D129" s="284" t="s">
        <v>409</v>
      </c>
      <c r="E129" s="325">
        <v>144</v>
      </c>
      <c r="F129" s="326" t="s">
        <v>24</v>
      </c>
      <c r="G129" s="286">
        <v>1610000</v>
      </c>
      <c r="H129" s="286">
        <v>1680000</v>
      </c>
      <c r="I129" s="286">
        <v>1750000</v>
      </c>
      <c r="J129" s="286">
        <v>1750000</v>
      </c>
      <c r="K129" s="286">
        <v>1890000</v>
      </c>
      <c r="L129" s="286">
        <v>2100000</v>
      </c>
      <c r="M129" s="286">
        <v>1960000</v>
      </c>
      <c r="N129" s="286">
        <v>1820000</v>
      </c>
      <c r="O129" s="286">
        <v>1890000</v>
      </c>
      <c r="P129" s="286">
        <v>1540000</v>
      </c>
      <c r="Q129" s="286">
        <v>1750000</v>
      </c>
      <c r="R129" s="286">
        <v>1750000</v>
      </c>
      <c r="S129" s="328">
        <f t="shared" si="13"/>
        <v>21490000</v>
      </c>
      <c r="T129" s="255">
        <f t="shared" si="14"/>
        <v>1790833.3333333333</v>
      </c>
      <c r="U129" s="292">
        <f t="shared" si="15"/>
        <v>23280833.333333332</v>
      </c>
      <c r="V129" s="374"/>
      <c r="W129" s="375"/>
    </row>
    <row r="130" spans="1:108" s="376" customFormat="1" ht="21.95" customHeight="1" x14ac:dyDescent="0.25">
      <c r="A130" s="295">
        <v>108</v>
      </c>
      <c r="B130" s="299"/>
      <c r="C130" s="285">
        <v>1376769</v>
      </c>
      <c r="D130" s="284" t="s">
        <v>410</v>
      </c>
      <c r="E130" s="325">
        <v>144</v>
      </c>
      <c r="F130" s="326" t="s">
        <v>24</v>
      </c>
      <c r="G130" s="286">
        <v>2170000</v>
      </c>
      <c r="H130" s="286">
        <v>1960000</v>
      </c>
      <c r="I130" s="286">
        <v>2170000</v>
      </c>
      <c r="J130" s="286">
        <v>2100000</v>
      </c>
      <c r="K130" s="286">
        <v>2170000</v>
      </c>
      <c r="L130" s="286">
        <v>2100000</v>
      </c>
      <c r="M130" s="286">
        <v>2170000</v>
      </c>
      <c r="N130" s="286">
        <v>2170000</v>
      </c>
      <c r="O130" s="286">
        <v>2100000</v>
      </c>
      <c r="P130" s="286">
        <v>2170000</v>
      </c>
      <c r="Q130" s="286">
        <v>2100000</v>
      </c>
      <c r="R130" s="286">
        <v>2100000</v>
      </c>
      <c r="S130" s="328">
        <f t="shared" si="13"/>
        <v>25480000</v>
      </c>
      <c r="T130" s="255">
        <f t="shared" si="14"/>
        <v>2123333.3333333335</v>
      </c>
      <c r="U130" s="292">
        <f t="shared" si="15"/>
        <v>27603333.333333332</v>
      </c>
      <c r="V130" s="374"/>
      <c r="W130" s="375"/>
    </row>
    <row r="131" spans="1:108" s="376" customFormat="1" ht="21.95" customHeight="1" x14ac:dyDescent="0.25">
      <c r="A131" s="295">
        <v>109</v>
      </c>
      <c r="B131" s="299"/>
      <c r="C131" s="285">
        <v>4359486</v>
      </c>
      <c r="D131" s="284" t="s">
        <v>441</v>
      </c>
      <c r="E131" s="325">
        <v>144</v>
      </c>
      <c r="F131" s="326" t="s">
        <v>24</v>
      </c>
      <c r="G131" s="286">
        <v>2100000</v>
      </c>
      <c r="H131" s="286">
        <v>1680000</v>
      </c>
      <c r="I131" s="286">
        <v>1890000</v>
      </c>
      <c r="J131" s="286">
        <v>1820000</v>
      </c>
      <c r="K131" s="286">
        <v>1890000</v>
      </c>
      <c r="L131" s="286">
        <v>1890000</v>
      </c>
      <c r="M131" s="286">
        <v>1890000</v>
      </c>
      <c r="N131" s="286">
        <v>1820000</v>
      </c>
      <c r="O131" s="286">
        <v>1820000</v>
      </c>
      <c r="P131" s="286">
        <v>1890000</v>
      </c>
      <c r="Q131" s="286">
        <v>2100000</v>
      </c>
      <c r="R131" s="286">
        <v>2100000</v>
      </c>
      <c r="S131" s="328">
        <f t="shared" si="13"/>
        <v>22890000</v>
      </c>
      <c r="T131" s="255">
        <f t="shared" si="14"/>
        <v>1907500</v>
      </c>
      <c r="U131" s="292">
        <f t="shared" si="15"/>
        <v>24797500</v>
      </c>
      <c r="V131" s="374"/>
      <c r="W131" s="375"/>
    </row>
    <row r="132" spans="1:108" s="376" customFormat="1" ht="21.95" customHeight="1" x14ac:dyDescent="0.25">
      <c r="A132" s="295">
        <v>110</v>
      </c>
      <c r="B132" s="299"/>
      <c r="C132" s="285">
        <v>6819890</v>
      </c>
      <c r="D132" s="284" t="s">
        <v>442</v>
      </c>
      <c r="E132" s="325">
        <v>144</v>
      </c>
      <c r="F132" s="326" t="s">
        <v>24</v>
      </c>
      <c r="G132" s="286">
        <v>1190000</v>
      </c>
      <c r="H132" s="286">
        <v>1680000</v>
      </c>
      <c r="I132" s="286">
        <v>1750000</v>
      </c>
      <c r="J132" s="286">
        <v>1750000</v>
      </c>
      <c r="K132" s="286">
        <v>1890000</v>
      </c>
      <c r="L132" s="286">
        <v>2100000</v>
      </c>
      <c r="M132" s="286">
        <v>1960000</v>
      </c>
      <c r="N132" s="286">
        <v>1820000</v>
      </c>
      <c r="O132" s="286">
        <v>1610000</v>
      </c>
      <c r="P132" s="286">
        <v>1820000</v>
      </c>
      <c r="Q132" s="286">
        <v>1750000</v>
      </c>
      <c r="R132" s="286">
        <v>1750000</v>
      </c>
      <c r="S132" s="328">
        <f t="shared" si="13"/>
        <v>21070000</v>
      </c>
      <c r="T132" s="255">
        <f t="shared" si="14"/>
        <v>1755833.3333333333</v>
      </c>
      <c r="U132" s="292">
        <f t="shared" si="15"/>
        <v>22825833.333333332</v>
      </c>
      <c r="V132" s="374"/>
      <c r="W132" s="375"/>
    </row>
    <row r="133" spans="1:108" s="376" customFormat="1" ht="21.95" customHeight="1" x14ac:dyDescent="0.25">
      <c r="A133" s="295">
        <v>111</v>
      </c>
      <c r="B133" s="299"/>
      <c r="C133" s="285">
        <v>4371269</v>
      </c>
      <c r="D133" s="284" t="s">
        <v>443</v>
      </c>
      <c r="E133" s="325">
        <v>144</v>
      </c>
      <c r="F133" s="326" t="s">
        <v>24</v>
      </c>
      <c r="G133" s="286"/>
      <c r="H133" s="286">
        <v>1470000</v>
      </c>
      <c r="I133" s="286">
        <v>1750000</v>
      </c>
      <c r="J133" s="286">
        <v>1750000</v>
      </c>
      <c r="K133" s="286">
        <v>1890000</v>
      </c>
      <c r="L133" s="286">
        <v>2030000</v>
      </c>
      <c r="M133" s="286">
        <v>2030000</v>
      </c>
      <c r="N133" s="286">
        <v>1820000</v>
      </c>
      <c r="O133" s="286">
        <v>1820000</v>
      </c>
      <c r="P133" s="286">
        <v>1890000</v>
      </c>
      <c r="Q133" s="286">
        <v>1750000</v>
      </c>
      <c r="R133" s="286">
        <v>1750000</v>
      </c>
      <c r="S133" s="328">
        <f t="shared" si="13"/>
        <v>19950000</v>
      </c>
      <c r="T133" s="255">
        <f t="shared" si="14"/>
        <v>1662500</v>
      </c>
      <c r="U133" s="292">
        <f t="shared" si="15"/>
        <v>21612500</v>
      </c>
      <c r="V133" s="374"/>
      <c r="W133" s="375"/>
    </row>
    <row r="134" spans="1:108" s="376" customFormat="1" ht="21.95" customHeight="1" x14ac:dyDescent="0.25">
      <c r="A134" s="295">
        <v>112</v>
      </c>
      <c r="B134" s="299"/>
      <c r="C134" s="283">
        <v>1487929</v>
      </c>
      <c r="D134" s="284" t="s">
        <v>444</v>
      </c>
      <c r="E134" s="325">
        <v>144</v>
      </c>
      <c r="F134" s="326" t="s">
        <v>24</v>
      </c>
      <c r="G134" s="286"/>
      <c r="H134" s="286">
        <v>1120000</v>
      </c>
      <c r="I134" s="286">
        <v>2170000</v>
      </c>
      <c r="J134" s="286">
        <v>2100000</v>
      </c>
      <c r="K134" s="286">
        <v>2170000</v>
      </c>
      <c r="L134" s="286">
        <v>2100000</v>
      </c>
      <c r="M134" s="286">
        <v>2170000</v>
      </c>
      <c r="N134" s="286">
        <v>2170000</v>
      </c>
      <c r="O134" s="286">
        <v>2100000</v>
      </c>
      <c r="P134" s="286">
        <v>2170000</v>
      </c>
      <c r="Q134" s="286">
        <v>2100000</v>
      </c>
      <c r="R134" s="286">
        <v>2100000</v>
      </c>
      <c r="S134" s="328">
        <f t="shared" si="13"/>
        <v>22470000</v>
      </c>
      <c r="T134" s="255">
        <f t="shared" si="14"/>
        <v>1872500</v>
      </c>
      <c r="U134" s="292">
        <f t="shared" si="15"/>
        <v>24342500</v>
      </c>
      <c r="V134" s="374"/>
      <c r="W134" s="375"/>
    </row>
    <row r="135" spans="1:108" s="376" customFormat="1" ht="21.95" customHeight="1" x14ac:dyDescent="0.25">
      <c r="A135" s="295">
        <v>113</v>
      </c>
      <c r="B135" s="299"/>
      <c r="C135" s="283">
        <v>4106612</v>
      </c>
      <c r="D135" s="284" t="s">
        <v>445</v>
      </c>
      <c r="E135" s="325">
        <v>144</v>
      </c>
      <c r="F135" s="326" t="s">
        <v>24</v>
      </c>
      <c r="G135" s="286"/>
      <c r="H135" s="286"/>
      <c r="I135" s="286"/>
      <c r="J135" s="286">
        <v>2100000</v>
      </c>
      <c r="K135" s="286">
        <v>2170000</v>
      </c>
      <c r="L135" s="286">
        <v>2100000</v>
      </c>
      <c r="M135" s="286">
        <v>2170000</v>
      </c>
      <c r="N135" s="286">
        <v>2170000</v>
      </c>
      <c r="O135" s="286">
        <v>2100000</v>
      </c>
      <c r="P135" s="286">
        <v>2170000</v>
      </c>
      <c r="Q135" s="286">
        <v>1750000</v>
      </c>
      <c r="R135" s="286">
        <v>1750000</v>
      </c>
      <c r="S135" s="328">
        <f t="shared" si="13"/>
        <v>18480000</v>
      </c>
      <c r="T135" s="255">
        <f t="shared" si="14"/>
        <v>1540000</v>
      </c>
      <c r="U135" s="292">
        <f t="shared" si="15"/>
        <v>20020000</v>
      </c>
      <c r="V135" s="374"/>
      <c r="W135" s="375"/>
    </row>
    <row r="136" spans="1:108" s="376" customFormat="1" ht="21.95" customHeight="1" x14ac:dyDescent="0.25">
      <c r="A136" s="295">
        <v>114</v>
      </c>
      <c r="B136" s="299"/>
      <c r="C136" s="283">
        <v>4364732</v>
      </c>
      <c r="D136" s="284" t="s">
        <v>446</v>
      </c>
      <c r="E136" s="325">
        <v>144</v>
      </c>
      <c r="F136" s="326" t="s">
        <v>24</v>
      </c>
      <c r="G136" s="286"/>
      <c r="H136" s="286">
        <v>1610000</v>
      </c>
      <c r="I136" s="286">
        <v>1820000</v>
      </c>
      <c r="J136" s="286">
        <v>1820000</v>
      </c>
      <c r="K136" s="286">
        <v>1890000</v>
      </c>
      <c r="L136" s="286">
        <v>1960000</v>
      </c>
      <c r="M136" s="286">
        <v>1960000</v>
      </c>
      <c r="N136" s="286">
        <v>1890000</v>
      </c>
      <c r="O136" s="286">
        <v>1820000</v>
      </c>
      <c r="P136" s="286">
        <v>2030000</v>
      </c>
      <c r="Q136" s="286">
        <v>1890000</v>
      </c>
      <c r="R136" s="286">
        <v>1890000</v>
      </c>
      <c r="S136" s="328">
        <f t="shared" si="13"/>
        <v>20580000</v>
      </c>
      <c r="T136" s="255">
        <f t="shared" si="14"/>
        <v>1715000</v>
      </c>
      <c r="U136" s="292">
        <f t="shared" si="15"/>
        <v>22295000</v>
      </c>
      <c r="V136" s="374"/>
      <c r="W136" s="375"/>
    </row>
    <row r="137" spans="1:108" s="376" customFormat="1" ht="21.95" customHeight="1" x14ac:dyDescent="0.25">
      <c r="A137" s="295">
        <v>115</v>
      </c>
      <c r="B137" s="299"/>
      <c r="C137" s="285">
        <v>1310757</v>
      </c>
      <c r="D137" s="284" t="s">
        <v>347</v>
      </c>
      <c r="E137" s="325">
        <v>144</v>
      </c>
      <c r="F137" s="326" t="s">
        <v>24</v>
      </c>
      <c r="G137" s="286">
        <v>1820000</v>
      </c>
      <c r="H137" s="286">
        <v>1820000</v>
      </c>
      <c r="I137" s="286">
        <v>1960000</v>
      </c>
      <c r="J137" s="286">
        <v>1890000</v>
      </c>
      <c r="K137" s="286">
        <v>2030000</v>
      </c>
      <c r="L137" s="286">
        <v>1890000</v>
      </c>
      <c r="M137" s="286">
        <v>2030000</v>
      </c>
      <c r="N137" s="286">
        <v>1960000</v>
      </c>
      <c r="O137" s="286">
        <v>2030000</v>
      </c>
      <c r="P137" s="286">
        <v>1960000</v>
      </c>
      <c r="Q137" s="286">
        <v>1890000</v>
      </c>
      <c r="R137" s="286">
        <v>1890000</v>
      </c>
      <c r="S137" s="328">
        <f t="shared" si="13"/>
        <v>23170000</v>
      </c>
      <c r="T137" s="255">
        <f t="shared" si="14"/>
        <v>1930833.3333333333</v>
      </c>
      <c r="U137" s="292">
        <f t="shared" si="15"/>
        <v>25100833.333333332</v>
      </c>
      <c r="V137" s="374"/>
      <c r="W137" s="375"/>
    </row>
    <row r="138" spans="1:108" s="376" customFormat="1" ht="21.95" customHeight="1" x14ac:dyDescent="0.25">
      <c r="A138" s="295">
        <v>116</v>
      </c>
      <c r="B138" s="299"/>
      <c r="C138" s="283">
        <v>1436218</v>
      </c>
      <c r="D138" s="284" t="s">
        <v>447</v>
      </c>
      <c r="E138" s="325">
        <v>144</v>
      </c>
      <c r="F138" s="326" t="s">
        <v>24</v>
      </c>
      <c r="G138" s="286"/>
      <c r="H138" s="286"/>
      <c r="I138" s="286"/>
      <c r="J138" s="286"/>
      <c r="K138" s="286"/>
      <c r="L138" s="286"/>
      <c r="M138" s="286">
        <v>1890000</v>
      </c>
      <c r="N138" s="286">
        <v>1820000</v>
      </c>
      <c r="O138" s="286">
        <v>1750000</v>
      </c>
      <c r="P138" s="286">
        <v>2030000</v>
      </c>
      <c r="Q138" s="286">
        <v>1750000</v>
      </c>
      <c r="R138" s="286">
        <v>1750000</v>
      </c>
      <c r="S138" s="328">
        <f t="shared" si="13"/>
        <v>10990000</v>
      </c>
      <c r="T138" s="255">
        <f t="shared" si="14"/>
        <v>915833.33333333337</v>
      </c>
      <c r="U138" s="292">
        <f t="shared" si="15"/>
        <v>11905833.333333334</v>
      </c>
      <c r="V138" s="374"/>
      <c r="W138" s="375"/>
    </row>
    <row r="139" spans="1:108" s="331" customFormat="1" x14ac:dyDescent="0.25">
      <c r="A139" s="295">
        <v>117</v>
      </c>
      <c r="B139" s="294"/>
      <c r="C139" s="283">
        <v>5289412</v>
      </c>
      <c r="D139" s="284" t="s">
        <v>448</v>
      </c>
      <c r="E139" s="325">
        <v>144</v>
      </c>
      <c r="F139" s="326" t="s">
        <v>24</v>
      </c>
      <c r="G139" s="286"/>
      <c r="H139" s="286"/>
      <c r="I139" s="286"/>
      <c r="J139" s="286"/>
      <c r="K139" s="286"/>
      <c r="L139" s="286"/>
      <c r="M139" s="286"/>
      <c r="N139" s="286">
        <v>1820000</v>
      </c>
      <c r="O139" s="286">
        <v>1750000</v>
      </c>
      <c r="P139" s="286">
        <v>1960000</v>
      </c>
      <c r="Q139" s="286">
        <v>1750000</v>
      </c>
      <c r="R139" s="286">
        <v>1750000</v>
      </c>
      <c r="S139" s="328">
        <f t="shared" si="13"/>
        <v>9030000</v>
      </c>
      <c r="T139" s="255">
        <f t="shared" si="14"/>
        <v>752500</v>
      </c>
      <c r="U139" s="292">
        <f t="shared" si="15"/>
        <v>9782500</v>
      </c>
      <c r="V139" s="374"/>
      <c r="W139" s="375"/>
      <c r="X139" s="376"/>
      <c r="Y139" s="376"/>
      <c r="Z139" s="376"/>
      <c r="AA139" s="376"/>
      <c r="AB139" s="376"/>
      <c r="AC139" s="376"/>
      <c r="AD139" s="376"/>
      <c r="AE139" s="376"/>
      <c r="AF139" s="376"/>
      <c r="AG139" s="376"/>
      <c r="AH139" s="376"/>
      <c r="AI139" s="376"/>
      <c r="AJ139" s="376"/>
      <c r="AK139" s="376"/>
      <c r="AL139" s="376"/>
      <c r="AM139" s="376"/>
      <c r="AN139" s="376"/>
      <c r="AO139" s="376"/>
      <c r="AP139" s="376"/>
      <c r="AQ139" s="376"/>
      <c r="AR139" s="376"/>
      <c r="AS139" s="376"/>
      <c r="AT139" s="376"/>
      <c r="AU139" s="376"/>
      <c r="AV139" s="376"/>
      <c r="AW139" s="376"/>
      <c r="AX139" s="376"/>
      <c r="AY139" s="376"/>
      <c r="AZ139" s="376"/>
      <c r="BA139" s="376"/>
      <c r="BB139" s="376"/>
      <c r="BC139" s="376"/>
      <c r="BD139" s="376"/>
      <c r="BE139" s="376"/>
      <c r="BF139" s="376"/>
      <c r="BG139" s="376"/>
      <c r="BH139" s="376"/>
      <c r="BI139" s="376"/>
      <c r="BJ139" s="376"/>
      <c r="BK139" s="376"/>
      <c r="BL139" s="376"/>
      <c r="BM139" s="376"/>
      <c r="BN139" s="376"/>
      <c r="BO139" s="376"/>
      <c r="BP139" s="376"/>
      <c r="BQ139" s="376"/>
      <c r="BR139" s="376"/>
      <c r="BS139" s="376"/>
      <c r="BT139" s="376"/>
      <c r="BU139" s="376"/>
      <c r="BV139" s="376"/>
      <c r="BW139" s="376"/>
      <c r="BX139" s="376"/>
      <c r="BY139" s="376"/>
      <c r="BZ139" s="376"/>
      <c r="CA139" s="376"/>
      <c r="CB139" s="376"/>
      <c r="CC139" s="376"/>
      <c r="CD139" s="376"/>
      <c r="CE139" s="376"/>
      <c r="CF139" s="376"/>
      <c r="CG139" s="376"/>
      <c r="CH139" s="376"/>
      <c r="CI139" s="376"/>
      <c r="CJ139" s="376"/>
      <c r="CK139" s="376"/>
      <c r="CL139" s="376"/>
      <c r="CM139" s="376"/>
      <c r="CN139" s="376"/>
      <c r="CO139" s="376"/>
      <c r="CP139" s="376"/>
      <c r="CQ139" s="376"/>
      <c r="CR139" s="376"/>
      <c r="CS139" s="376"/>
      <c r="CT139" s="376"/>
      <c r="CU139" s="376"/>
      <c r="CV139" s="376"/>
      <c r="CW139" s="376"/>
      <c r="CX139" s="376"/>
      <c r="CY139" s="376"/>
      <c r="CZ139" s="376"/>
      <c r="DA139" s="376"/>
      <c r="DB139" s="376"/>
      <c r="DC139" s="376"/>
      <c r="DD139" s="376"/>
    </row>
    <row r="140" spans="1:108" s="331" customFormat="1" x14ac:dyDescent="0.25">
      <c r="A140" s="295">
        <v>118</v>
      </c>
      <c r="B140" s="294"/>
      <c r="C140" s="283">
        <v>6212497</v>
      </c>
      <c r="D140" s="284" t="s">
        <v>449</v>
      </c>
      <c r="E140" s="325">
        <v>144</v>
      </c>
      <c r="F140" s="326" t="s">
        <v>24</v>
      </c>
      <c r="G140" s="286"/>
      <c r="H140" s="286"/>
      <c r="I140" s="286"/>
      <c r="J140" s="286"/>
      <c r="K140" s="286"/>
      <c r="L140" s="286"/>
      <c r="M140" s="286"/>
      <c r="N140" s="286">
        <v>2170000</v>
      </c>
      <c r="O140" s="286">
        <v>1960000</v>
      </c>
      <c r="P140" s="286">
        <v>1890000</v>
      </c>
      <c r="Q140" s="286">
        <v>1750000</v>
      </c>
      <c r="R140" s="286">
        <v>1750000</v>
      </c>
      <c r="S140" s="328">
        <f t="shared" si="13"/>
        <v>9520000</v>
      </c>
      <c r="T140" s="255">
        <f t="shared" si="14"/>
        <v>793333.33333333337</v>
      </c>
      <c r="U140" s="292">
        <f t="shared" si="15"/>
        <v>10313333.333333334</v>
      </c>
      <c r="V140" s="374"/>
      <c r="W140" s="375"/>
      <c r="X140" s="376"/>
      <c r="Y140" s="376"/>
      <c r="Z140" s="376"/>
      <c r="AA140" s="376"/>
      <c r="AB140" s="376"/>
      <c r="AC140" s="376"/>
      <c r="AD140" s="376"/>
      <c r="AE140" s="376"/>
      <c r="AF140" s="376"/>
      <c r="AG140" s="376"/>
      <c r="AH140" s="376"/>
      <c r="AI140" s="376"/>
      <c r="AJ140" s="376"/>
      <c r="AK140" s="376"/>
      <c r="AL140" s="376"/>
      <c r="AM140" s="376"/>
      <c r="AN140" s="376"/>
      <c r="AO140" s="376"/>
      <c r="AP140" s="376"/>
      <c r="AQ140" s="376"/>
      <c r="AR140" s="376"/>
      <c r="AS140" s="376"/>
      <c r="AT140" s="376"/>
      <c r="AU140" s="376"/>
      <c r="AV140" s="376"/>
      <c r="AW140" s="376"/>
      <c r="AX140" s="376"/>
      <c r="AY140" s="376"/>
      <c r="AZ140" s="376"/>
      <c r="BA140" s="376"/>
      <c r="BB140" s="376"/>
      <c r="BC140" s="376"/>
      <c r="BD140" s="376"/>
      <c r="BE140" s="376"/>
      <c r="BF140" s="376"/>
      <c r="BG140" s="376"/>
      <c r="BH140" s="376"/>
      <c r="BI140" s="376"/>
      <c r="BJ140" s="376"/>
      <c r="BK140" s="376"/>
      <c r="BL140" s="376"/>
      <c r="BM140" s="376"/>
      <c r="BN140" s="376"/>
      <c r="BO140" s="376"/>
      <c r="BP140" s="376"/>
      <c r="BQ140" s="376"/>
      <c r="BR140" s="376"/>
      <c r="BS140" s="376"/>
      <c r="BT140" s="376"/>
      <c r="BU140" s="376"/>
      <c r="BV140" s="376"/>
      <c r="BW140" s="376"/>
      <c r="BX140" s="376"/>
      <c r="BY140" s="376"/>
      <c r="BZ140" s="376"/>
      <c r="CA140" s="376"/>
      <c r="CB140" s="376"/>
      <c r="CC140" s="376"/>
      <c r="CD140" s="376"/>
      <c r="CE140" s="376"/>
      <c r="CF140" s="376"/>
      <c r="CG140" s="376"/>
      <c r="CH140" s="376"/>
      <c r="CI140" s="376"/>
      <c r="CJ140" s="376"/>
      <c r="CK140" s="376"/>
      <c r="CL140" s="376"/>
      <c r="CM140" s="376"/>
      <c r="CN140" s="376"/>
      <c r="CO140" s="376"/>
      <c r="CP140" s="376"/>
      <c r="CQ140" s="376"/>
      <c r="CR140" s="376"/>
      <c r="CS140" s="376"/>
      <c r="CT140" s="376"/>
      <c r="CU140" s="376"/>
      <c r="CV140" s="376"/>
      <c r="CW140" s="376"/>
      <c r="CX140" s="376"/>
      <c r="CY140" s="376"/>
      <c r="CZ140" s="376"/>
      <c r="DA140" s="376"/>
      <c r="DB140" s="376"/>
      <c r="DC140" s="376"/>
      <c r="DD140" s="376"/>
    </row>
    <row r="141" spans="1:108" s="331" customFormat="1" x14ac:dyDescent="0.25">
      <c r="A141" s="295">
        <v>119</v>
      </c>
      <c r="B141" s="294"/>
      <c r="C141" s="283">
        <v>5170462</v>
      </c>
      <c r="D141" s="284" t="s">
        <v>450</v>
      </c>
      <c r="E141" s="325">
        <v>144</v>
      </c>
      <c r="F141" s="326" t="s">
        <v>24</v>
      </c>
      <c r="G141" s="286"/>
      <c r="H141" s="286"/>
      <c r="I141" s="286"/>
      <c r="J141" s="286"/>
      <c r="K141" s="286"/>
      <c r="L141" s="286"/>
      <c r="M141" s="286"/>
      <c r="N141" s="286">
        <v>1470000</v>
      </c>
      <c r="O141" s="286">
        <v>1750000</v>
      </c>
      <c r="P141" s="286">
        <v>2030000</v>
      </c>
      <c r="Q141" s="286">
        <v>1750000</v>
      </c>
      <c r="R141" s="286">
        <v>1750000</v>
      </c>
      <c r="S141" s="328">
        <f t="shared" si="13"/>
        <v>8750000</v>
      </c>
      <c r="T141" s="255">
        <f t="shared" si="14"/>
        <v>729166.66666666663</v>
      </c>
      <c r="U141" s="292">
        <f t="shared" si="15"/>
        <v>9479166.666666666</v>
      </c>
      <c r="V141" s="374"/>
      <c r="W141" s="375"/>
      <c r="X141" s="376"/>
      <c r="Y141" s="376"/>
      <c r="Z141" s="376"/>
      <c r="AA141" s="376"/>
      <c r="AB141" s="376"/>
      <c r="AC141" s="376"/>
      <c r="AD141" s="376"/>
      <c r="AE141" s="376"/>
      <c r="AF141" s="376"/>
      <c r="AG141" s="376"/>
      <c r="AH141" s="376"/>
      <c r="AI141" s="376"/>
      <c r="AJ141" s="376"/>
      <c r="AK141" s="376"/>
      <c r="AL141" s="376"/>
      <c r="AM141" s="376"/>
      <c r="AN141" s="376"/>
      <c r="AO141" s="376"/>
      <c r="AP141" s="376"/>
      <c r="AQ141" s="376"/>
      <c r="AR141" s="376"/>
      <c r="AS141" s="376"/>
      <c r="AT141" s="376"/>
      <c r="AU141" s="376"/>
      <c r="AV141" s="376"/>
      <c r="AW141" s="376"/>
      <c r="AX141" s="376"/>
      <c r="AY141" s="376"/>
      <c r="AZ141" s="376"/>
      <c r="BA141" s="376"/>
      <c r="BB141" s="376"/>
      <c r="BC141" s="376"/>
      <c r="BD141" s="376"/>
      <c r="BE141" s="376"/>
      <c r="BF141" s="376"/>
      <c r="BG141" s="376"/>
      <c r="BH141" s="376"/>
      <c r="BI141" s="376"/>
      <c r="BJ141" s="376"/>
      <c r="BK141" s="376"/>
      <c r="BL141" s="376"/>
      <c r="BM141" s="376"/>
      <c r="BN141" s="376"/>
      <c r="BO141" s="376"/>
      <c r="BP141" s="376"/>
      <c r="BQ141" s="376"/>
      <c r="BR141" s="376"/>
      <c r="BS141" s="376"/>
      <c r="BT141" s="376"/>
      <c r="BU141" s="376"/>
      <c r="BV141" s="376"/>
      <c r="BW141" s="376"/>
      <c r="BX141" s="376"/>
      <c r="BY141" s="376"/>
      <c r="BZ141" s="376"/>
      <c r="CA141" s="376"/>
      <c r="CB141" s="376"/>
      <c r="CC141" s="376"/>
      <c r="CD141" s="376"/>
      <c r="CE141" s="376"/>
      <c r="CF141" s="376"/>
      <c r="CG141" s="376"/>
      <c r="CH141" s="376"/>
      <c r="CI141" s="376"/>
      <c r="CJ141" s="376"/>
      <c r="CK141" s="376"/>
      <c r="CL141" s="376"/>
      <c r="CM141" s="376"/>
      <c r="CN141" s="376"/>
      <c r="CO141" s="376"/>
      <c r="CP141" s="376"/>
      <c r="CQ141" s="376"/>
      <c r="CR141" s="376"/>
      <c r="CS141" s="376"/>
      <c r="CT141" s="376"/>
      <c r="CU141" s="376"/>
      <c r="CV141" s="376"/>
      <c r="CW141" s="376"/>
      <c r="CX141" s="376"/>
      <c r="CY141" s="376"/>
      <c r="CZ141" s="376"/>
      <c r="DA141" s="376"/>
      <c r="DB141" s="376"/>
      <c r="DC141" s="376"/>
      <c r="DD141" s="376"/>
    </row>
    <row r="142" spans="1:108" s="331" customFormat="1" x14ac:dyDescent="0.25">
      <c r="A142" s="295">
        <v>120</v>
      </c>
      <c r="B142" s="294"/>
      <c r="C142" s="285">
        <v>3956294</v>
      </c>
      <c r="D142" s="284" t="s">
        <v>382</v>
      </c>
      <c r="E142" s="325">
        <v>144</v>
      </c>
      <c r="F142" s="326" t="s">
        <v>24</v>
      </c>
      <c r="G142" s="286">
        <v>1960000</v>
      </c>
      <c r="H142" s="286">
        <v>1960000</v>
      </c>
      <c r="I142" s="286">
        <v>1890000</v>
      </c>
      <c r="J142" s="286">
        <v>1890000</v>
      </c>
      <c r="K142" s="286">
        <v>2030000</v>
      </c>
      <c r="L142" s="286">
        <v>2100000</v>
      </c>
      <c r="M142" s="286">
        <v>2030000</v>
      </c>
      <c r="N142" s="286">
        <v>2170000</v>
      </c>
      <c r="O142" s="286">
        <v>1820000</v>
      </c>
      <c r="P142" s="286">
        <v>1890000</v>
      </c>
      <c r="Q142" s="286">
        <v>2030000</v>
      </c>
      <c r="R142" s="286">
        <v>2030000</v>
      </c>
      <c r="S142" s="328">
        <f t="shared" si="13"/>
        <v>23800000</v>
      </c>
      <c r="T142" s="255">
        <f t="shared" si="14"/>
        <v>1983333.3333333333</v>
      </c>
      <c r="U142" s="292">
        <f t="shared" si="15"/>
        <v>25783333.333333332</v>
      </c>
      <c r="V142" s="374"/>
      <c r="W142" s="375"/>
      <c r="X142" s="376"/>
      <c r="Y142" s="376"/>
      <c r="Z142" s="376"/>
      <c r="AA142" s="376"/>
      <c r="AB142" s="376"/>
      <c r="AC142" s="376"/>
      <c r="AD142" s="376"/>
      <c r="AE142" s="376"/>
      <c r="AF142" s="376"/>
      <c r="AG142" s="376"/>
      <c r="AH142" s="376"/>
      <c r="AI142" s="376"/>
      <c r="AJ142" s="376"/>
      <c r="AK142" s="376"/>
      <c r="AL142" s="376"/>
      <c r="AM142" s="376"/>
      <c r="AN142" s="376"/>
      <c r="AO142" s="376"/>
      <c r="AP142" s="376"/>
      <c r="AQ142" s="376"/>
      <c r="AR142" s="376"/>
      <c r="AS142" s="376"/>
      <c r="AT142" s="376"/>
      <c r="AU142" s="376"/>
      <c r="AV142" s="376"/>
      <c r="AW142" s="376"/>
      <c r="AX142" s="376"/>
      <c r="AY142" s="376"/>
      <c r="AZ142" s="376"/>
      <c r="BA142" s="376"/>
      <c r="BB142" s="376"/>
      <c r="BC142" s="376"/>
      <c r="BD142" s="376"/>
      <c r="BE142" s="376"/>
      <c r="BF142" s="376"/>
      <c r="BG142" s="376"/>
      <c r="BH142" s="376"/>
      <c r="BI142" s="376"/>
      <c r="BJ142" s="376"/>
      <c r="BK142" s="376"/>
      <c r="BL142" s="376"/>
      <c r="BM142" s="376"/>
      <c r="BN142" s="376"/>
      <c r="BO142" s="376"/>
      <c r="BP142" s="376"/>
      <c r="BQ142" s="376"/>
      <c r="BR142" s="376"/>
      <c r="BS142" s="376"/>
      <c r="BT142" s="376"/>
      <c r="BU142" s="376"/>
      <c r="BV142" s="376"/>
      <c r="BW142" s="376"/>
      <c r="BX142" s="376"/>
      <c r="BY142" s="376"/>
      <c r="BZ142" s="376"/>
      <c r="CA142" s="376"/>
      <c r="CB142" s="376"/>
      <c r="CC142" s="376"/>
      <c r="CD142" s="376"/>
      <c r="CE142" s="376"/>
      <c r="CF142" s="376"/>
      <c r="CG142" s="376"/>
      <c r="CH142" s="376"/>
      <c r="CI142" s="376"/>
      <c r="CJ142" s="376"/>
      <c r="CK142" s="376"/>
      <c r="CL142" s="376"/>
      <c r="CM142" s="376"/>
      <c r="CN142" s="376"/>
      <c r="CO142" s="376"/>
      <c r="CP142" s="376"/>
      <c r="CQ142" s="376"/>
      <c r="CR142" s="376"/>
      <c r="CS142" s="376"/>
      <c r="CT142" s="376"/>
      <c r="CU142" s="376"/>
      <c r="CV142" s="376"/>
      <c r="CW142" s="376"/>
      <c r="CX142" s="376"/>
      <c r="CY142" s="376"/>
      <c r="CZ142" s="376"/>
      <c r="DA142" s="376"/>
      <c r="DB142" s="376"/>
      <c r="DC142" s="376"/>
      <c r="DD142" s="376"/>
    </row>
    <row r="143" spans="1:108" s="331" customFormat="1" x14ac:dyDescent="0.25">
      <c r="A143" s="295">
        <v>121</v>
      </c>
      <c r="B143" s="294"/>
      <c r="C143" s="285">
        <v>1132923</v>
      </c>
      <c r="D143" s="284" t="s">
        <v>384</v>
      </c>
      <c r="E143" s="325">
        <v>144</v>
      </c>
      <c r="F143" s="326" t="s">
        <v>24</v>
      </c>
      <c r="G143" s="286">
        <v>1750000</v>
      </c>
      <c r="H143" s="286">
        <v>1750000</v>
      </c>
      <c r="I143" s="286">
        <v>1820000</v>
      </c>
      <c r="J143" s="286">
        <v>1820000</v>
      </c>
      <c r="K143" s="286">
        <v>1960000</v>
      </c>
      <c r="L143" s="286">
        <v>1960000</v>
      </c>
      <c r="M143" s="286">
        <v>1960000</v>
      </c>
      <c r="N143" s="286">
        <v>2100000</v>
      </c>
      <c r="O143" s="286">
        <v>1820000</v>
      </c>
      <c r="P143" s="286">
        <v>1890000</v>
      </c>
      <c r="Q143" s="286">
        <v>1750000</v>
      </c>
      <c r="R143" s="286">
        <v>1750000</v>
      </c>
      <c r="S143" s="328">
        <f t="shared" si="13"/>
        <v>22330000</v>
      </c>
      <c r="T143" s="255">
        <f t="shared" ref="T143:T207" si="16">S143/12</f>
        <v>1860833.3333333333</v>
      </c>
      <c r="U143" s="292">
        <f t="shared" si="15"/>
        <v>24190833.333333332</v>
      </c>
      <c r="V143" s="374"/>
      <c r="W143" s="375"/>
      <c r="X143" s="376"/>
      <c r="Y143" s="376"/>
      <c r="Z143" s="376"/>
      <c r="AA143" s="376"/>
      <c r="AB143" s="376"/>
      <c r="AC143" s="376"/>
      <c r="AD143" s="376"/>
      <c r="AE143" s="376"/>
      <c r="AF143" s="376"/>
      <c r="AG143" s="376"/>
      <c r="AH143" s="376"/>
      <c r="AI143" s="376"/>
      <c r="AJ143" s="376"/>
      <c r="AK143" s="376"/>
      <c r="AL143" s="376"/>
      <c r="AM143" s="376"/>
      <c r="AN143" s="376"/>
      <c r="AO143" s="376"/>
      <c r="AP143" s="376"/>
      <c r="AQ143" s="376"/>
      <c r="AR143" s="376"/>
      <c r="AS143" s="376"/>
      <c r="AT143" s="376"/>
      <c r="AU143" s="376"/>
      <c r="AV143" s="376"/>
      <c r="AW143" s="376"/>
      <c r="AX143" s="376"/>
      <c r="AY143" s="376"/>
      <c r="AZ143" s="376"/>
      <c r="BA143" s="376"/>
      <c r="BB143" s="376"/>
      <c r="BC143" s="376"/>
      <c r="BD143" s="376"/>
      <c r="BE143" s="376"/>
      <c r="BF143" s="376"/>
      <c r="BG143" s="376"/>
      <c r="BH143" s="376"/>
      <c r="BI143" s="376"/>
      <c r="BJ143" s="376"/>
      <c r="BK143" s="376"/>
      <c r="BL143" s="376"/>
      <c r="BM143" s="376"/>
      <c r="BN143" s="376"/>
      <c r="BO143" s="376"/>
      <c r="BP143" s="376"/>
      <c r="BQ143" s="376"/>
      <c r="BR143" s="376"/>
      <c r="BS143" s="376"/>
      <c r="BT143" s="376"/>
      <c r="BU143" s="376"/>
      <c r="BV143" s="376"/>
      <c r="BW143" s="376"/>
      <c r="BX143" s="376"/>
      <c r="BY143" s="376"/>
      <c r="BZ143" s="376"/>
      <c r="CA143" s="376"/>
      <c r="CB143" s="376"/>
      <c r="CC143" s="376"/>
      <c r="CD143" s="376"/>
      <c r="CE143" s="376"/>
      <c r="CF143" s="376"/>
      <c r="CG143" s="376"/>
      <c r="CH143" s="376"/>
      <c r="CI143" s="376"/>
      <c r="CJ143" s="376"/>
      <c r="CK143" s="376"/>
      <c r="CL143" s="376"/>
      <c r="CM143" s="376"/>
      <c r="CN143" s="376"/>
      <c r="CO143" s="376"/>
      <c r="CP143" s="376"/>
      <c r="CQ143" s="376"/>
      <c r="CR143" s="376"/>
      <c r="CS143" s="376"/>
      <c r="CT143" s="376"/>
      <c r="CU143" s="376"/>
      <c r="CV143" s="376"/>
      <c r="CW143" s="376"/>
      <c r="CX143" s="376"/>
      <c r="CY143" s="376"/>
      <c r="CZ143" s="376"/>
      <c r="DA143" s="376"/>
      <c r="DB143" s="376"/>
      <c r="DC143" s="376"/>
      <c r="DD143" s="376"/>
    </row>
    <row r="144" spans="1:108" s="331" customFormat="1" x14ac:dyDescent="0.25">
      <c r="A144" s="295">
        <v>122</v>
      </c>
      <c r="B144" s="294"/>
      <c r="C144" s="285">
        <v>6041041</v>
      </c>
      <c r="D144" s="284" t="s">
        <v>386</v>
      </c>
      <c r="E144" s="325">
        <v>144</v>
      </c>
      <c r="F144" s="326" t="s">
        <v>24</v>
      </c>
      <c r="G144" s="286">
        <v>1890000</v>
      </c>
      <c r="H144" s="286">
        <v>1820000</v>
      </c>
      <c r="I144" s="286">
        <v>1820000</v>
      </c>
      <c r="J144" s="286">
        <v>1960000</v>
      </c>
      <c r="K144" s="286">
        <v>1890000</v>
      </c>
      <c r="L144" s="286">
        <v>2100000</v>
      </c>
      <c r="M144" s="286">
        <v>1960000</v>
      </c>
      <c r="N144" s="286">
        <v>1820000</v>
      </c>
      <c r="O144" s="286">
        <v>1750000</v>
      </c>
      <c r="P144" s="286">
        <v>1890000</v>
      </c>
      <c r="Q144" s="286">
        <v>1820000</v>
      </c>
      <c r="R144" s="286">
        <v>1820000</v>
      </c>
      <c r="S144" s="328">
        <f t="shared" si="13"/>
        <v>22540000</v>
      </c>
      <c r="T144" s="255">
        <f t="shared" si="16"/>
        <v>1878333.3333333333</v>
      </c>
      <c r="U144" s="292">
        <f t="shared" si="15"/>
        <v>24418333.333333332</v>
      </c>
      <c r="V144" s="374"/>
      <c r="W144" s="375"/>
      <c r="X144" s="376"/>
      <c r="Y144" s="376"/>
      <c r="Z144" s="376"/>
      <c r="AA144" s="376"/>
      <c r="AB144" s="376"/>
      <c r="AC144" s="376"/>
      <c r="AD144" s="376"/>
      <c r="AE144" s="376"/>
      <c r="AF144" s="376"/>
      <c r="AG144" s="376"/>
      <c r="AH144" s="376"/>
      <c r="AI144" s="376"/>
      <c r="AJ144" s="376"/>
      <c r="AK144" s="376"/>
      <c r="AL144" s="376"/>
      <c r="AM144" s="376"/>
      <c r="AN144" s="376"/>
      <c r="AO144" s="376"/>
      <c r="AP144" s="376"/>
      <c r="AQ144" s="376"/>
      <c r="AR144" s="376"/>
      <c r="AS144" s="376"/>
      <c r="AT144" s="376"/>
      <c r="AU144" s="376"/>
      <c r="AV144" s="376"/>
      <c r="AW144" s="376"/>
      <c r="AX144" s="376"/>
      <c r="AY144" s="376"/>
      <c r="AZ144" s="376"/>
      <c r="BA144" s="376"/>
      <c r="BB144" s="376"/>
      <c r="BC144" s="376"/>
      <c r="BD144" s="376"/>
      <c r="BE144" s="376"/>
      <c r="BF144" s="376"/>
      <c r="BG144" s="376"/>
      <c r="BH144" s="376"/>
      <c r="BI144" s="376"/>
      <c r="BJ144" s="376"/>
      <c r="BK144" s="376"/>
      <c r="BL144" s="376"/>
      <c r="BM144" s="376"/>
      <c r="BN144" s="376"/>
      <c r="BO144" s="376"/>
      <c r="BP144" s="376"/>
      <c r="BQ144" s="376"/>
      <c r="BR144" s="376"/>
      <c r="BS144" s="376"/>
      <c r="BT144" s="376"/>
      <c r="BU144" s="376"/>
      <c r="BV144" s="376"/>
      <c r="BW144" s="376"/>
      <c r="BX144" s="376"/>
      <c r="BY144" s="376"/>
      <c r="BZ144" s="376"/>
      <c r="CA144" s="376"/>
      <c r="CB144" s="376"/>
      <c r="CC144" s="376"/>
      <c r="CD144" s="376"/>
      <c r="CE144" s="376"/>
      <c r="CF144" s="376"/>
      <c r="CG144" s="376"/>
      <c r="CH144" s="376"/>
      <c r="CI144" s="376"/>
      <c r="CJ144" s="376"/>
      <c r="CK144" s="376"/>
      <c r="CL144" s="376"/>
      <c r="CM144" s="376"/>
      <c r="CN144" s="376"/>
      <c r="CO144" s="376"/>
      <c r="CP144" s="376"/>
      <c r="CQ144" s="376"/>
      <c r="CR144" s="376"/>
      <c r="CS144" s="376"/>
      <c r="CT144" s="376"/>
      <c r="CU144" s="376"/>
      <c r="CV144" s="376"/>
      <c r="CW144" s="376"/>
      <c r="CX144" s="376"/>
      <c r="CY144" s="376"/>
      <c r="CZ144" s="376"/>
      <c r="DA144" s="376"/>
      <c r="DB144" s="376"/>
      <c r="DC144" s="376"/>
      <c r="DD144" s="376"/>
    </row>
    <row r="145" spans="1:108" s="331" customFormat="1" x14ac:dyDescent="0.25">
      <c r="A145" s="295">
        <v>123</v>
      </c>
      <c r="B145" s="294"/>
      <c r="C145" s="285">
        <v>656981</v>
      </c>
      <c r="D145" s="284" t="s">
        <v>387</v>
      </c>
      <c r="E145" s="325">
        <v>144</v>
      </c>
      <c r="F145" s="326" t="s">
        <v>24</v>
      </c>
      <c r="G145" s="286">
        <v>1890000</v>
      </c>
      <c r="H145" s="286">
        <v>1680000</v>
      </c>
      <c r="I145" s="286">
        <v>1680000</v>
      </c>
      <c r="J145" s="286">
        <v>1680000</v>
      </c>
      <c r="K145" s="286">
        <v>1820000</v>
      </c>
      <c r="L145" s="286">
        <v>1680000</v>
      </c>
      <c r="M145" s="286">
        <v>1890000</v>
      </c>
      <c r="N145" s="286">
        <v>1750000</v>
      </c>
      <c r="O145" s="286">
        <v>1680000</v>
      </c>
      <c r="P145" s="286">
        <v>1890000</v>
      </c>
      <c r="Q145" s="286">
        <v>1750000</v>
      </c>
      <c r="R145" s="286">
        <v>1750000</v>
      </c>
      <c r="S145" s="328">
        <f t="shared" ref="S145:S174" si="17">SUM(G145:R145)</f>
        <v>21140000</v>
      </c>
      <c r="T145" s="255">
        <f t="shared" si="16"/>
        <v>1761666.6666666667</v>
      </c>
      <c r="U145" s="292">
        <f t="shared" si="15"/>
        <v>22901666.666666668</v>
      </c>
      <c r="V145" s="374"/>
      <c r="W145" s="375"/>
      <c r="X145" s="376"/>
      <c r="Y145" s="376"/>
      <c r="Z145" s="376"/>
      <c r="AA145" s="376"/>
      <c r="AB145" s="376"/>
      <c r="AC145" s="376"/>
      <c r="AD145" s="376"/>
      <c r="AE145" s="376"/>
      <c r="AF145" s="376"/>
      <c r="AG145" s="376"/>
      <c r="AH145" s="376"/>
      <c r="AI145" s="376"/>
      <c r="AJ145" s="376"/>
      <c r="AK145" s="376"/>
      <c r="AL145" s="376"/>
      <c r="AM145" s="376"/>
      <c r="AN145" s="376"/>
      <c r="AO145" s="376"/>
      <c r="AP145" s="376"/>
      <c r="AQ145" s="376"/>
      <c r="AR145" s="376"/>
      <c r="AS145" s="376"/>
      <c r="AT145" s="376"/>
      <c r="AU145" s="376"/>
      <c r="AV145" s="376"/>
      <c r="AW145" s="376"/>
      <c r="AX145" s="376"/>
      <c r="AY145" s="376"/>
      <c r="AZ145" s="376"/>
      <c r="BA145" s="376"/>
      <c r="BB145" s="376"/>
      <c r="BC145" s="376"/>
      <c r="BD145" s="376"/>
      <c r="BE145" s="376"/>
      <c r="BF145" s="376"/>
      <c r="BG145" s="376"/>
      <c r="BH145" s="376"/>
      <c r="BI145" s="376"/>
      <c r="BJ145" s="376"/>
      <c r="BK145" s="376"/>
      <c r="BL145" s="376"/>
      <c r="BM145" s="376"/>
      <c r="BN145" s="376"/>
      <c r="BO145" s="376"/>
      <c r="BP145" s="376"/>
      <c r="BQ145" s="376"/>
      <c r="BR145" s="376"/>
      <c r="BS145" s="376"/>
      <c r="BT145" s="376"/>
      <c r="BU145" s="376"/>
      <c r="BV145" s="376"/>
      <c r="BW145" s="376"/>
      <c r="BX145" s="376"/>
      <c r="BY145" s="376"/>
      <c r="BZ145" s="376"/>
      <c r="CA145" s="376"/>
      <c r="CB145" s="376"/>
      <c r="CC145" s="376"/>
      <c r="CD145" s="376"/>
      <c r="CE145" s="376"/>
      <c r="CF145" s="376"/>
      <c r="CG145" s="376"/>
      <c r="CH145" s="376"/>
      <c r="CI145" s="376"/>
      <c r="CJ145" s="376"/>
      <c r="CK145" s="376"/>
      <c r="CL145" s="376"/>
      <c r="CM145" s="376"/>
      <c r="CN145" s="376"/>
      <c r="CO145" s="376"/>
      <c r="CP145" s="376"/>
      <c r="CQ145" s="376"/>
      <c r="CR145" s="376"/>
      <c r="CS145" s="376"/>
      <c r="CT145" s="376"/>
      <c r="CU145" s="376"/>
      <c r="CV145" s="376"/>
      <c r="CW145" s="376"/>
      <c r="CX145" s="376"/>
      <c r="CY145" s="376"/>
      <c r="CZ145" s="376"/>
      <c r="DA145" s="376"/>
      <c r="DB145" s="376"/>
      <c r="DC145" s="376"/>
      <c r="DD145" s="376"/>
    </row>
    <row r="146" spans="1:108" s="331" customFormat="1" x14ac:dyDescent="0.25">
      <c r="A146" s="295">
        <v>124</v>
      </c>
      <c r="B146" s="294"/>
      <c r="C146" s="285">
        <v>4594638</v>
      </c>
      <c r="D146" s="284" t="s">
        <v>388</v>
      </c>
      <c r="E146" s="325">
        <v>144</v>
      </c>
      <c r="F146" s="326" t="s">
        <v>24</v>
      </c>
      <c r="G146" s="286">
        <v>1890000</v>
      </c>
      <c r="H146" s="286">
        <v>1680000</v>
      </c>
      <c r="I146" s="286">
        <v>1750000</v>
      </c>
      <c r="J146" s="286">
        <v>1680000</v>
      </c>
      <c r="K146" s="286">
        <v>1820000</v>
      </c>
      <c r="L146" s="286">
        <v>1680000</v>
      </c>
      <c r="M146" s="286">
        <v>1890000</v>
      </c>
      <c r="N146" s="286">
        <v>1750000</v>
      </c>
      <c r="O146" s="286">
        <v>1680000</v>
      </c>
      <c r="P146" s="286">
        <v>1960000</v>
      </c>
      <c r="Q146" s="286">
        <v>1750000</v>
      </c>
      <c r="R146" s="286">
        <v>1750000</v>
      </c>
      <c r="S146" s="328">
        <f t="shared" si="17"/>
        <v>21280000</v>
      </c>
      <c r="T146" s="255">
        <f t="shared" si="16"/>
        <v>1773333.3333333333</v>
      </c>
      <c r="U146" s="292">
        <f t="shared" si="15"/>
        <v>23053333.333333332</v>
      </c>
      <c r="V146" s="374"/>
      <c r="W146" s="375"/>
      <c r="X146" s="376"/>
      <c r="Y146" s="376"/>
      <c r="Z146" s="376"/>
      <c r="AA146" s="376"/>
      <c r="AB146" s="376"/>
      <c r="AC146" s="376"/>
      <c r="AD146" s="376"/>
      <c r="AE146" s="376"/>
      <c r="AF146" s="376"/>
      <c r="AG146" s="376"/>
      <c r="AH146" s="376"/>
      <c r="AI146" s="376"/>
      <c r="AJ146" s="376"/>
      <c r="AK146" s="376"/>
      <c r="AL146" s="376"/>
      <c r="AM146" s="376"/>
      <c r="AN146" s="376"/>
      <c r="AO146" s="376"/>
      <c r="AP146" s="376"/>
      <c r="AQ146" s="376"/>
      <c r="AR146" s="376"/>
      <c r="AS146" s="376"/>
      <c r="AT146" s="376"/>
      <c r="AU146" s="376"/>
      <c r="AV146" s="376"/>
      <c r="AW146" s="376"/>
      <c r="AX146" s="376"/>
      <c r="AY146" s="376"/>
      <c r="AZ146" s="376"/>
      <c r="BA146" s="376"/>
      <c r="BB146" s="376"/>
      <c r="BC146" s="376"/>
      <c r="BD146" s="376"/>
      <c r="BE146" s="376"/>
      <c r="BF146" s="376"/>
      <c r="BG146" s="376"/>
      <c r="BH146" s="376"/>
      <c r="BI146" s="376"/>
      <c r="BJ146" s="376"/>
      <c r="BK146" s="376"/>
      <c r="BL146" s="376"/>
      <c r="BM146" s="376"/>
      <c r="BN146" s="376"/>
      <c r="BO146" s="376"/>
      <c r="BP146" s="376"/>
      <c r="BQ146" s="376"/>
      <c r="BR146" s="376"/>
      <c r="BS146" s="376"/>
      <c r="BT146" s="376"/>
      <c r="BU146" s="376"/>
      <c r="BV146" s="376"/>
      <c r="BW146" s="376"/>
      <c r="BX146" s="376"/>
      <c r="BY146" s="376"/>
      <c r="BZ146" s="376"/>
      <c r="CA146" s="376"/>
      <c r="CB146" s="376"/>
      <c r="CC146" s="376"/>
      <c r="CD146" s="376"/>
      <c r="CE146" s="376"/>
      <c r="CF146" s="376"/>
      <c r="CG146" s="376"/>
      <c r="CH146" s="376"/>
      <c r="CI146" s="376"/>
      <c r="CJ146" s="376"/>
      <c r="CK146" s="376"/>
      <c r="CL146" s="376"/>
      <c r="CM146" s="376"/>
      <c r="CN146" s="376"/>
      <c r="CO146" s="376"/>
      <c r="CP146" s="376"/>
      <c r="CQ146" s="376"/>
      <c r="CR146" s="376"/>
      <c r="CS146" s="376"/>
      <c r="CT146" s="376"/>
      <c r="CU146" s="376"/>
      <c r="CV146" s="376"/>
      <c r="CW146" s="376"/>
      <c r="CX146" s="376"/>
      <c r="CY146" s="376"/>
      <c r="CZ146" s="376"/>
      <c r="DA146" s="376"/>
      <c r="DB146" s="376"/>
      <c r="DC146" s="376"/>
      <c r="DD146" s="376"/>
    </row>
    <row r="147" spans="1:108" s="331" customFormat="1" x14ac:dyDescent="0.25">
      <c r="A147" s="295">
        <v>125</v>
      </c>
      <c r="B147" s="294"/>
      <c r="C147" s="283">
        <v>4047847</v>
      </c>
      <c r="D147" s="284" t="s">
        <v>392</v>
      </c>
      <c r="E147" s="325">
        <v>144</v>
      </c>
      <c r="F147" s="326" t="s">
        <v>24</v>
      </c>
      <c r="G147" s="286">
        <v>1890000</v>
      </c>
      <c r="H147" s="286">
        <v>1680000</v>
      </c>
      <c r="I147" s="286">
        <v>1820000</v>
      </c>
      <c r="J147" s="286">
        <v>1750000</v>
      </c>
      <c r="K147" s="286">
        <v>1890000</v>
      </c>
      <c r="L147" s="286">
        <v>1750000</v>
      </c>
      <c r="M147" s="286">
        <v>2030000</v>
      </c>
      <c r="N147" s="286">
        <v>1960000</v>
      </c>
      <c r="O147" s="286">
        <v>1960000</v>
      </c>
      <c r="P147" s="286">
        <v>2030000</v>
      </c>
      <c r="Q147" s="286">
        <v>2030000</v>
      </c>
      <c r="R147" s="286">
        <v>2030000</v>
      </c>
      <c r="S147" s="328">
        <f t="shared" si="17"/>
        <v>22820000</v>
      </c>
      <c r="T147" s="255">
        <f t="shared" si="16"/>
        <v>1901666.6666666667</v>
      </c>
      <c r="U147" s="292">
        <f t="shared" si="15"/>
        <v>24721666.666666668</v>
      </c>
      <c r="V147" s="374"/>
      <c r="W147" s="375"/>
      <c r="X147" s="376"/>
      <c r="Y147" s="376"/>
      <c r="Z147" s="376"/>
      <c r="AA147" s="376"/>
      <c r="AB147" s="376"/>
      <c r="AC147" s="376"/>
      <c r="AD147" s="376"/>
      <c r="AE147" s="376"/>
      <c r="AF147" s="376"/>
      <c r="AG147" s="376"/>
      <c r="AH147" s="376"/>
      <c r="AI147" s="376"/>
      <c r="AJ147" s="376"/>
      <c r="AK147" s="376"/>
      <c r="AL147" s="376"/>
      <c r="AM147" s="376"/>
      <c r="AN147" s="376"/>
      <c r="AO147" s="376"/>
      <c r="AP147" s="376"/>
      <c r="AQ147" s="376"/>
      <c r="AR147" s="376"/>
      <c r="AS147" s="376"/>
      <c r="AT147" s="376"/>
      <c r="AU147" s="376"/>
      <c r="AV147" s="376"/>
      <c r="AW147" s="376"/>
      <c r="AX147" s="376"/>
      <c r="AY147" s="376"/>
      <c r="AZ147" s="376"/>
      <c r="BA147" s="376"/>
      <c r="BB147" s="376"/>
      <c r="BC147" s="376"/>
      <c r="BD147" s="376"/>
      <c r="BE147" s="376"/>
      <c r="BF147" s="376"/>
      <c r="BG147" s="376"/>
      <c r="BH147" s="376"/>
      <c r="BI147" s="376"/>
      <c r="BJ147" s="376"/>
      <c r="BK147" s="376"/>
      <c r="BL147" s="376"/>
      <c r="BM147" s="376"/>
      <c r="BN147" s="376"/>
      <c r="BO147" s="376"/>
      <c r="BP147" s="376"/>
      <c r="BQ147" s="376"/>
      <c r="BR147" s="376"/>
      <c r="BS147" s="376"/>
      <c r="BT147" s="376"/>
      <c r="BU147" s="376"/>
      <c r="BV147" s="376"/>
      <c r="BW147" s="376"/>
      <c r="BX147" s="376"/>
      <c r="BY147" s="376"/>
      <c r="BZ147" s="376"/>
      <c r="CA147" s="376"/>
      <c r="CB147" s="376"/>
      <c r="CC147" s="376"/>
      <c r="CD147" s="376"/>
      <c r="CE147" s="376"/>
      <c r="CF147" s="376"/>
      <c r="CG147" s="376"/>
      <c r="CH147" s="376"/>
      <c r="CI147" s="376"/>
      <c r="CJ147" s="376"/>
      <c r="CK147" s="376"/>
      <c r="CL147" s="376"/>
      <c r="CM147" s="376"/>
      <c r="CN147" s="376"/>
      <c r="CO147" s="376"/>
      <c r="CP147" s="376"/>
      <c r="CQ147" s="376"/>
      <c r="CR147" s="376"/>
      <c r="CS147" s="376"/>
      <c r="CT147" s="376"/>
      <c r="CU147" s="376"/>
      <c r="CV147" s="376"/>
      <c r="CW147" s="376"/>
      <c r="CX147" s="376"/>
      <c r="CY147" s="376"/>
      <c r="CZ147" s="376"/>
      <c r="DA147" s="376"/>
      <c r="DB147" s="376"/>
      <c r="DC147" s="376"/>
      <c r="DD147" s="376"/>
    </row>
    <row r="148" spans="1:108" s="331" customFormat="1" x14ac:dyDescent="0.25">
      <c r="A148" s="295">
        <v>126</v>
      </c>
      <c r="B148" s="294"/>
      <c r="C148" s="285">
        <v>928575</v>
      </c>
      <c r="D148" s="284" t="s">
        <v>393</v>
      </c>
      <c r="E148" s="325">
        <v>144</v>
      </c>
      <c r="F148" s="326" t="s">
        <v>24</v>
      </c>
      <c r="G148" s="286">
        <v>1890000</v>
      </c>
      <c r="H148" s="286">
        <v>1680000</v>
      </c>
      <c r="I148" s="286">
        <v>1680000</v>
      </c>
      <c r="J148" s="286">
        <v>1750000</v>
      </c>
      <c r="K148" s="286">
        <v>1890000</v>
      </c>
      <c r="L148" s="286">
        <v>1750000</v>
      </c>
      <c r="M148" s="286">
        <v>1890000</v>
      </c>
      <c r="N148" s="286">
        <v>1750000</v>
      </c>
      <c r="O148" s="286">
        <v>1680000</v>
      </c>
      <c r="P148" s="286">
        <v>1890000</v>
      </c>
      <c r="Q148" s="286">
        <v>1750000</v>
      </c>
      <c r="R148" s="286">
        <v>1750000</v>
      </c>
      <c r="S148" s="328">
        <f t="shared" si="17"/>
        <v>21350000</v>
      </c>
      <c r="T148" s="255">
        <f t="shared" si="16"/>
        <v>1779166.6666666667</v>
      </c>
      <c r="U148" s="292">
        <f t="shared" si="15"/>
        <v>23129166.666666668</v>
      </c>
      <c r="V148" s="374"/>
      <c r="W148" s="375"/>
      <c r="X148" s="376"/>
      <c r="Y148" s="376"/>
      <c r="Z148" s="376"/>
      <c r="AA148" s="376"/>
      <c r="AB148" s="376"/>
      <c r="AC148" s="376"/>
      <c r="AD148" s="376"/>
      <c r="AE148" s="376"/>
      <c r="AF148" s="376"/>
      <c r="AG148" s="376"/>
      <c r="AH148" s="376"/>
      <c r="AI148" s="376"/>
      <c r="AJ148" s="376"/>
      <c r="AK148" s="376"/>
      <c r="AL148" s="376"/>
      <c r="AM148" s="376"/>
      <c r="AN148" s="376"/>
      <c r="AO148" s="376"/>
      <c r="AP148" s="376"/>
      <c r="AQ148" s="376"/>
      <c r="AR148" s="376"/>
      <c r="AS148" s="376"/>
      <c r="AT148" s="376"/>
      <c r="AU148" s="376"/>
      <c r="AV148" s="376"/>
      <c r="AW148" s="376"/>
      <c r="AX148" s="376"/>
      <c r="AY148" s="376"/>
      <c r="AZ148" s="376"/>
      <c r="BA148" s="376"/>
      <c r="BB148" s="376"/>
      <c r="BC148" s="376"/>
      <c r="BD148" s="376"/>
      <c r="BE148" s="376"/>
      <c r="BF148" s="376"/>
      <c r="BG148" s="376"/>
      <c r="BH148" s="376"/>
      <c r="BI148" s="376"/>
      <c r="BJ148" s="376"/>
      <c r="BK148" s="376"/>
      <c r="BL148" s="376"/>
      <c r="BM148" s="376"/>
      <c r="BN148" s="376"/>
      <c r="BO148" s="376"/>
      <c r="BP148" s="376"/>
      <c r="BQ148" s="376"/>
      <c r="BR148" s="376"/>
      <c r="BS148" s="376"/>
      <c r="BT148" s="376"/>
      <c r="BU148" s="376"/>
      <c r="BV148" s="376"/>
      <c r="BW148" s="376"/>
      <c r="BX148" s="376"/>
      <c r="BY148" s="376"/>
      <c r="BZ148" s="376"/>
      <c r="CA148" s="376"/>
      <c r="CB148" s="376"/>
      <c r="CC148" s="376"/>
      <c r="CD148" s="376"/>
      <c r="CE148" s="376"/>
      <c r="CF148" s="376"/>
      <c r="CG148" s="376"/>
      <c r="CH148" s="376"/>
      <c r="CI148" s="376"/>
      <c r="CJ148" s="376"/>
      <c r="CK148" s="376"/>
      <c r="CL148" s="376"/>
      <c r="CM148" s="376"/>
      <c r="CN148" s="376"/>
      <c r="CO148" s="376"/>
      <c r="CP148" s="376"/>
      <c r="CQ148" s="376"/>
      <c r="CR148" s="376"/>
      <c r="CS148" s="376"/>
      <c r="CT148" s="376"/>
      <c r="CU148" s="376"/>
      <c r="CV148" s="376"/>
      <c r="CW148" s="376"/>
      <c r="CX148" s="376"/>
      <c r="CY148" s="376"/>
      <c r="CZ148" s="376"/>
      <c r="DA148" s="376"/>
      <c r="DB148" s="376"/>
      <c r="DC148" s="376"/>
      <c r="DD148" s="376"/>
    </row>
    <row r="149" spans="1:108" s="331" customFormat="1" x14ac:dyDescent="0.25">
      <c r="A149" s="295">
        <v>127</v>
      </c>
      <c r="B149" s="294"/>
      <c r="C149" s="285">
        <v>1296422</v>
      </c>
      <c r="D149" s="284" t="s">
        <v>394</v>
      </c>
      <c r="E149" s="325">
        <v>144</v>
      </c>
      <c r="F149" s="326" t="s">
        <v>24</v>
      </c>
      <c r="G149" s="286">
        <v>2170000</v>
      </c>
      <c r="H149" s="286">
        <v>1960000</v>
      </c>
      <c r="I149" s="286">
        <v>2170000</v>
      </c>
      <c r="J149" s="286">
        <v>2100000</v>
      </c>
      <c r="K149" s="286">
        <v>2170000</v>
      </c>
      <c r="L149" s="286">
        <v>2100000</v>
      </c>
      <c r="M149" s="286">
        <v>2170000</v>
      </c>
      <c r="N149" s="286">
        <v>2170000</v>
      </c>
      <c r="O149" s="286">
        <v>2100000</v>
      </c>
      <c r="P149" s="286">
        <v>2170000</v>
      </c>
      <c r="Q149" s="286">
        <v>2100000</v>
      </c>
      <c r="R149" s="286">
        <v>2100000</v>
      </c>
      <c r="S149" s="328">
        <f t="shared" si="17"/>
        <v>25480000</v>
      </c>
      <c r="T149" s="255">
        <f t="shared" si="16"/>
        <v>2123333.3333333335</v>
      </c>
      <c r="U149" s="292">
        <f t="shared" si="15"/>
        <v>27603333.333333332</v>
      </c>
      <c r="V149" s="374"/>
      <c r="W149" s="375"/>
      <c r="X149" s="376"/>
      <c r="Y149" s="376"/>
      <c r="Z149" s="376"/>
      <c r="AA149" s="376"/>
      <c r="AB149" s="376"/>
      <c r="AC149" s="376"/>
      <c r="AD149" s="376"/>
      <c r="AE149" s="376"/>
      <c r="AF149" s="376"/>
      <c r="AG149" s="376"/>
      <c r="AH149" s="376"/>
      <c r="AI149" s="376"/>
      <c r="AJ149" s="376"/>
      <c r="AK149" s="376"/>
      <c r="AL149" s="376"/>
      <c r="AM149" s="376"/>
      <c r="AN149" s="376"/>
      <c r="AO149" s="376"/>
      <c r="AP149" s="376"/>
      <c r="AQ149" s="376"/>
      <c r="AR149" s="376"/>
      <c r="AS149" s="376"/>
      <c r="AT149" s="376"/>
      <c r="AU149" s="376"/>
      <c r="AV149" s="376"/>
      <c r="AW149" s="376"/>
      <c r="AX149" s="376"/>
      <c r="AY149" s="376"/>
      <c r="AZ149" s="376"/>
      <c r="BA149" s="376"/>
      <c r="BB149" s="376"/>
      <c r="BC149" s="376"/>
      <c r="BD149" s="376"/>
      <c r="BE149" s="376"/>
      <c r="BF149" s="376"/>
      <c r="BG149" s="376"/>
      <c r="BH149" s="376"/>
      <c r="BI149" s="376"/>
      <c r="BJ149" s="376"/>
      <c r="BK149" s="376"/>
      <c r="BL149" s="376"/>
      <c r="BM149" s="376"/>
      <c r="BN149" s="376"/>
      <c r="BO149" s="376"/>
      <c r="BP149" s="376"/>
      <c r="BQ149" s="376"/>
      <c r="BR149" s="376"/>
      <c r="BS149" s="376"/>
      <c r="BT149" s="376"/>
      <c r="BU149" s="376"/>
      <c r="BV149" s="376"/>
      <c r="BW149" s="376"/>
      <c r="BX149" s="376"/>
      <c r="BY149" s="376"/>
      <c r="BZ149" s="376"/>
      <c r="CA149" s="376"/>
      <c r="CB149" s="376"/>
      <c r="CC149" s="376"/>
      <c r="CD149" s="376"/>
      <c r="CE149" s="376"/>
      <c r="CF149" s="376"/>
      <c r="CG149" s="376"/>
      <c r="CH149" s="376"/>
      <c r="CI149" s="376"/>
      <c r="CJ149" s="376"/>
      <c r="CK149" s="376"/>
      <c r="CL149" s="376"/>
      <c r="CM149" s="376"/>
      <c r="CN149" s="376"/>
      <c r="CO149" s="376"/>
      <c r="CP149" s="376"/>
      <c r="CQ149" s="376"/>
      <c r="CR149" s="376"/>
      <c r="CS149" s="376"/>
      <c r="CT149" s="376"/>
      <c r="CU149" s="376"/>
      <c r="CV149" s="376"/>
      <c r="CW149" s="376"/>
      <c r="CX149" s="376"/>
      <c r="CY149" s="376"/>
      <c r="CZ149" s="376"/>
      <c r="DA149" s="376"/>
      <c r="DB149" s="376"/>
      <c r="DC149" s="376"/>
      <c r="DD149" s="376"/>
    </row>
    <row r="150" spans="1:108" s="331" customFormat="1" x14ac:dyDescent="0.25">
      <c r="A150" s="295">
        <v>128</v>
      </c>
      <c r="B150" s="294"/>
      <c r="C150" s="283">
        <v>1963472</v>
      </c>
      <c r="D150" s="284" t="s">
        <v>396</v>
      </c>
      <c r="E150" s="325">
        <v>144</v>
      </c>
      <c r="F150" s="326" t="s">
        <v>24</v>
      </c>
      <c r="G150" s="286">
        <v>2170000</v>
      </c>
      <c r="H150" s="286">
        <v>1960000</v>
      </c>
      <c r="I150" s="286">
        <v>2170000</v>
      </c>
      <c r="J150" s="286">
        <v>2100000</v>
      </c>
      <c r="K150" s="286">
        <v>2170000</v>
      </c>
      <c r="L150" s="286">
        <v>2100000</v>
      </c>
      <c r="M150" s="286">
        <v>2170000</v>
      </c>
      <c r="N150" s="286">
        <v>2170000</v>
      </c>
      <c r="O150" s="286">
        <v>2100000</v>
      </c>
      <c r="P150" s="286">
        <v>2170000</v>
      </c>
      <c r="Q150" s="286">
        <v>2100000</v>
      </c>
      <c r="R150" s="286">
        <v>2100000</v>
      </c>
      <c r="S150" s="328">
        <f t="shared" si="17"/>
        <v>25480000</v>
      </c>
      <c r="T150" s="255">
        <f t="shared" si="16"/>
        <v>2123333.3333333335</v>
      </c>
      <c r="U150" s="292">
        <f t="shared" si="15"/>
        <v>27603333.333333332</v>
      </c>
      <c r="V150" s="374"/>
      <c r="W150" s="375"/>
      <c r="X150" s="376"/>
      <c r="Y150" s="376"/>
      <c r="Z150" s="376"/>
      <c r="AA150" s="376"/>
      <c r="AB150" s="376"/>
      <c r="AC150" s="376"/>
      <c r="AD150" s="376"/>
      <c r="AE150" s="376"/>
      <c r="AF150" s="376"/>
      <c r="AG150" s="376"/>
      <c r="AH150" s="376"/>
      <c r="AI150" s="376"/>
      <c r="AJ150" s="376"/>
      <c r="AK150" s="376"/>
      <c r="AL150" s="376"/>
      <c r="AM150" s="376"/>
      <c r="AN150" s="376"/>
      <c r="AO150" s="376"/>
      <c r="AP150" s="376"/>
      <c r="AQ150" s="376"/>
      <c r="AR150" s="376"/>
      <c r="AS150" s="376"/>
      <c r="AT150" s="376"/>
      <c r="AU150" s="376"/>
      <c r="AV150" s="376"/>
      <c r="AW150" s="376"/>
      <c r="AX150" s="376"/>
      <c r="AY150" s="376"/>
      <c r="AZ150" s="376"/>
      <c r="BA150" s="376"/>
      <c r="BB150" s="376"/>
      <c r="BC150" s="376"/>
      <c r="BD150" s="376"/>
      <c r="BE150" s="376"/>
      <c r="BF150" s="376"/>
      <c r="BG150" s="376"/>
      <c r="BH150" s="376"/>
      <c r="BI150" s="376"/>
      <c r="BJ150" s="376"/>
      <c r="BK150" s="376"/>
      <c r="BL150" s="376"/>
      <c r="BM150" s="376"/>
      <c r="BN150" s="376"/>
      <c r="BO150" s="376"/>
      <c r="BP150" s="376"/>
      <c r="BQ150" s="376"/>
      <c r="BR150" s="376"/>
      <c r="BS150" s="376"/>
      <c r="BT150" s="376"/>
      <c r="BU150" s="376"/>
      <c r="BV150" s="376"/>
      <c r="BW150" s="376"/>
      <c r="BX150" s="376"/>
      <c r="BY150" s="376"/>
      <c r="BZ150" s="376"/>
      <c r="CA150" s="376"/>
      <c r="CB150" s="376"/>
      <c r="CC150" s="376"/>
      <c r="CD150" s="376"/>
      <c r="CE150" s="376"/>
      <c r="CF150" s="376"/>
      <c r="CG150" s="376"/>
      <c r="CH150" s="376"/>
      <c r="CI150" s="376"/>
      <c r="CJ150" s="376"/>
      <c r="CK150" s="376"/>
      <c r="CL150" s="376"/>
      <c r="CM150" s="376"/>
      <c r="CN150" s="376"/>
      <c r="CO150" s="376"/>
      <c r="CP150" s="376"/>
      <c r="CQ150" s="376"/>
      <c r="CR150" s="376"/>
      <c r="CS150" s="376"/>
      <c r="CT150" s="376"/>
      <c r="CU150" s="376"/>
      <c r="CV150" s="376"/>
      <c r="CW150" s="376"/>
      <c r="CX150" s="376"/>
      <c r="CY150" s="376"/>
      <c r="CZ150" s="376"/>
      <c r="DA150" s="376"/>
      <c r="DB150" s="376"/>
      <c r="DC150" s="376"/>
      <c r="DD150" s="376"/>
    </row>
    <row r="151" spans="1:108" s="331" customFormat="1" x14ac:dyDescent="0.25">
      <c r="A151" s="295">
        <v>129</v>
      </c>
      <c r="B151" s="294"/>
      <c r="C151" s="283">
        <v>3183841</v>
      </c>
      <c r="D151" s="284" t="s">
        <v>398</v>
      </c>
      <c r="E151" s="325">
        <v>144</v>
      </c>
      <c r="F151" s="326" t="s">
        <v>24</v>
      </c>
      <c r="G151" s="286">
        <v>1890000</v>
      </c>
      <c r="H151" s="286">
        <v>1680000</v>
      </c>
      <c r="I151" s="286">
        <v>1820000</v>
      </c>
      <c r="J151" s="286">
        <v>1750000</v>
      </c>
      <c r="K151" s="286">
        <v>1890000</v>
      </c>
      <c r="L151" s="286">
        <v>1680000</v>
      </c>
      <c r="M151" s="286">
        <v>1890000</v>
      </c>
      <c r="N151" s="286">
        <v>1820000</v>
      </c>
      <c r="O151" s="286">
        <v>1890000</v>
      </c>
      <c r="P151" s="286">
        <v>2030000</v>
      </c>
      <c r="Q151" s="286">
        <v>1890000</v>
      </c>
      <c r="R151" s="286">
        <v>1890000</v>
      </c>
      <c r="S151" s="328">
        <f t="shared" si="17"/>
        <v>22120000</v>
      </c>
      <c r="T151" s="255">
        <f t="shared" si="16"/>
        <v>1843333.3333333333</v>
      </c>
      <c r="U151" s="292">
        <f t="shared" si="15"/>
        <v>23963333.333333332</v>
      </c>
      <c r="V151" s="374"/>
      <c r="W151" s="375"/>
      <c r="X151" s="376"/>
      <c r="Y151" s="376"/>
      <c r="Z151" s="376"/>
      <c r="AA151" s="376"/>
      <c r="AB151" s="376"/>
      <c r="AC151" s="376"/>
      <c r="AD151" s="376"/>
      <c r="AE151" s="376"/>
      <c r="AF151" s="376"/>
      <c r="AG151" s="376"/>
      <c r="AH151" s="376"/>
      <c r="AI151" s="376"/>
      <c r="AJ151" s="376"/>
      <c r="AK151" s="376"/>
      <c r="AL151" s="376"/>
      <c r="AM151" s="376"/>
      <c r="AN151" s="376"/>
      <c r="AO151" s="376"/>
      <c r="AP151" s="376"/>
      <c r="AQ151" s="376"/>
      <c r="AR151" s="376"/>
      <c r="AS151" s="376"/>
      <c r="AT151" s="376"/>
      <c r="AU151" s="376"/>
      <c r="AV151" s="376"/>
      <c r="AW151" s="376"/>
      <c r="AX151" s="376"/>
      <c r="AY151" s="376"/>
      <c r="AZ151" s="376"/>
      <c r="BA151" s="376"/>
      <c r="BB151" s="376"/>
      <c r="BC151" s="376"/>
      <c r="BD151" s="376"/>
      <c r="BE151" s="376"/>
      <c r="BF151" s="376"/>
      <c r="BG151" s="376"/>
      <c r="BH151" s="376"/>
      <c r="BI151" s="376"/>
      <c r="BJ151" s="376"/>
      <c r="BK151" s="376"/>
      <c r="BL151" s="376"/>
      <c r="BM151" s="376"/>
      <c r="BN151" s="376"/>
      <c r="BO151" s="376"/>
      <c r="BP151" s="376"/>
      <c r="BQ151" s="376"/>
      <c r="BR151" s="376"/>
      <c r="BS151" s="376"/>
      <c r="BT151" s="376"/>
      <c r="BU151" s="376"/>
      <c r="BV151" s="376"/>
      <c r="BW151" s="376"/>
      <c r="BX151" s="376"/>
      <c r="BY151" s="376"/>
      <c r="BZ151" s="376"/>
      <c r="CA151" s="376"/>
      <c r="CB151" s="376"/>
      <c r="CC151" s="376"/>
      <c r="CD151" s="376"/>
      <c r="CE151" s="376"/>
      <c r="CF151" s="376"/>
      <c r="CG151" s="376"/>
      <c r="CH151" s="376"/>
      <c r="CI151" s="376"/>
      <c r="CJ151" s="376"/>
      <c r="CK151" s="376"/>
      <c r="CL151" s="376"/>
      <c r="CM151" s="376"/>
      <c r="CN151" s="376"/>
      <c r="CO151" s="376"/>
      <c r="CP151" s="376"/>
      <c r="CQ151" s="376"/>
      <c r="CR151" s="376"/>
      <c r="CS151" s="376"/>
      <c r="CT151" s="376"/>
      <c r="CU151" s="376"/>
      <c r="CV151" s="376"/>
      <c r="CW151" s="376"/>
      <c r="CX151" s="376"/>
      <c r="CY151" s="376"/>
      <c r="CZ151" s="376"/>
      <c r="DA151" s="376"/>
      <c r="DB151" s="376"/>
      <c r="DC151" s="376"/>
      <c r="DD151" s="376"/>
    </row>
    <row r="152" spans="1:108" s="331" customFormat="1" x14ac:dyDescent="0.25">
      <c r="A152" s="295">
        <v>130</v>
      </c>
      <c r="B152" s="294"/>
      <c r="C152" s="283">
        <v>4681463</v>
      </c>
      <c r="D152" s="284" t="s">
        <v>451</v>
      </c>
      <c r="E152" s="325">
        <v>144</v>
      </c>
      <c r="F152" s="326" t="s">
        <v>24</v>
      </c>
      <c r="G152" s="286">
        <v>2170000</v>
      </c>
      <c r="H152" s="286">
        <v>1960000</v>
      </c>
      <c r="I152" s="286">
        <v>2170000</v>
      </c>
      <c r="J152" s="286">
        <v>2100000</v>
      </c>
      <c r="K152" s="286">
        <v>2170000</v>
      </c>
      <c r="L152" s="286">
        <v>2100000</v>
      </c>
      <c r="M152" s="286">
        <v>2170000</v>
      </c>
      <c r="N152" s="286">
        <v>2170000</v>
      </c>
      <c r="O152" s="286">
        <v>2100000</v>
      </c>
      <c r="P152" s="286">
        <v>2170000</v>
      </c>
      <c r="Q152" s="286">
        <v>2100000</v>
      </c>
      <c r="R152" s="286">
        <v>2100000</v>
      </c>
      <c r="S152" s="328">
        <f t="shared" si="17"/>
        <v>25480000</v>
      </c>
      <c r="T152" s="255">
        <f t="shared" si="16"/>
        <v>2123333.3333333335</v>
      </c>
      <c r="U152" s="292">
        <f t="shared" si="15"/>
        <v>27603333.333333332</v>
      </c>
      <c r="V152" s="374"/>
      <c r="W152" s="375"/>
      <c r="X152" s="376"/>
      <c r="Y152" s="376"/>
      <c r="Z152" s="376"/>
      <c r="AA152" s="376"/>
      <c r="AB152" s="376"/>
      <c r="AC152" s="376"/>
      <c r="AD152" s="376"/>
      <c r="AE152" s="376"/>
      <c r="AF152" s="376"/>
      <c r="AG152" s="376"/>
      <c r="AH152" s="376"/>
      <c r="AI152" s="376"/>
      <c r="AJ152" s="376"/>
      <c r="AK152" s="376"/>
      <c r="AL152" s="376"/>
      <c r="AM152" s="376"/>
      <c r="AN152" s="376"/>
      <c r="AO152" s="376"/>
      <c r="AP152" s="376"/>
      <c r="AQ152" s="376"/>
      <c r="AR152" s="376"/>
      <c r="AS152" s="376"/>
      <c r="AT152" s="376"/>
      <c r="AU152" s="376"/>
      <c r="AV152" s="376"/>
      <c r="AW152" s="376"/>
      <c r="AX152" s="376"/>
      <c r="AY152" s="376"/>
      <c r="AZ152" s="376"/>
      <c r="BA152" s="376"/>
      <c r="BB152" s="376"/>
      <c r="BC152" s="376"/>
      <c r="BD152" s="376"/>
      <c r="BE152" s="376"/>
      <c r="BF152" s="376"/>
      <c r="BG152" s="376"/>
      <c r="BH152" s="376"/>
      <c r="BI152" s="376"/>
      <c r="BJ152" s="376"/>
      <c r="BK152" s="376"/>
      <c r="BL152" s="376"/>
      <c r="BM152" s="376"/>
      <c r="BN152" s="376"/>
      <c r="BO152" s="376"/>
      <c r="BP152" s="376"/>
      <c r="BQ152" s="376"/>
      <c r="BR152" s="376"/>
      <c r="BS152" s="376"/>
      <c r="BT152" s="376"/>
      <c r="BU152" s="376"/>
      <c r="BV152" s="376"/>
      <c r="BW152" s="376"/>
      <c r="BX152" s="376"/>
      <c r="BY152" s="376"/>
      <c r="BZ152" s="376"/>
      <c r="CA152" s="376"/>
      <c r="CB152" s="376"/>
      <c r="CC152" s="376"/>
      <c r="CD152" s="376"/>
      <c r="CE152" s="376"/>
      <c r="CF152" s="376"/>
      <c r="CG152" s="376"/>
      <c r="CH152" s="376"/>
      <c r="CI152" s="376"/>
      <c r="CJ152" s="376"/>
      <c r="CK152" s="376"/>
      <c r="CL152" s="376"/>
      <c r="CM152" s="376"/>
      <c r="CN152" s="376"/>
      <c r="CO152" s="376"/>
      <c r="CP152" s="376"/>
      <c r="CQ152" s="376"/>
      <c r="CR152" s="376"/>
      <c r="CS152" s="376"/>
      <c r="CT152" s="376"/>
      <c r="CU152" s="376"/>
      <c r="CV152" s="376"/>
      <c r="CW152" s="376"/>
      <c r="CX152" s="376"/>
      <c r="CY152" s="376"/>
      <c r="CZ152" s="376"/>
      <c r="DA152" s="376"/>
      <c r="DB152" s="376"/>
      <c r="DC152" s="376"/>
      <c r="DD152" s="376"/>
    </row>
    <row r="153" spans="1:108" s="331" customFormat="1" x14ac:dyDescent="0.25">
      <c r="A153" s="295">
        <v>131</v>
      </c>
      <c r="B153" s="294"/>
      <c r="C153" s="283">
        <v>1496452</v>
      </c>
      <c r="D153" s="284" t="s">
        <v>401</v>
      </c>
      <c r="E153" s="325">
        <v>144</v>
      </c>
      <c r="F153" s="326" t="s">
        <v>24</v>
      </c>
      <c r="G153" s="286">
        <v>2170000</v>
      </c>
      <c r="H153" s="286">
        <v>1960000</v>
      </c>
      <c r="I153" s="286">
        <v>2170000</v>
      </c>
      <c r="J153" s="286">
        <v>2100000</v>
      </c>
      <c r="K153" s="286">
        <v>2170000</v>
      </c>
      <c r="L153" s="286">
        <v>2100000</v>
      </c>
      <c r="M153" s="286">
        <v>2170000</v>
      </c>
      <c r="N153" s="286">
        <v>2170000</v>
      </c>
      <c r="O153" s="286">
        <v>2100000</v>
      </c>
      <c r="P153" s="286">
        <v>2170000</v>
      </c>
      <c r="Q153" s="286">
        <v>2100000</v>
      </c>
      <c r="R153" s="286">
        <v>2100000</v>
      </c>
      <c r="S153" s="328">
        <f t="shared" si="17"/>
        <v>25480000</v>
      </c>
      <c r="T153" s="255">
        <f t="shared" si="16"/>
        <v>2123333.3333333335</v>
      </c>
      <c r="U153" s="292">
        <f t="shared" si="15"/>
        <v>27603333.333333332</v>
      </c>
      <c r="V153" s="374"/>
      <c r="W153" s="375"/>
      <c r="X153" s="376"/>
      <c r="Y153" s="376"/>
      <c r="Z153" s="376"/>
      <c r="AA153" s="376"/>
      <c r="AB153" s="376"/>
      <c r="AC153" s="376"/>
      <c r="AD153" s="376"/>
      <c r="AE153" s="376"/>
      <c r="AF153" s="376"/>
      <c r="AG153" s="376"/>
      <c r="AH153" s="376"/>
      <c r="AI153" s="376"/>
      <c r="AJ153" s="376"/>
      <c r="AK153" s="376"/>
      <c r="AL153" s="376"/>
      <c r="AM153" s="376"/>
      <c r="AN153" s="376"/>
      <c r="AO153" s="376"/>
      <c r="AP153" s="376"/>
      <c r="AQ153" s="376"/>
      <c r="AR153" s="376"/>
      <c r="AS153" s="376"/>
      <c r="AT153" s="376"/>
      <c r="AU153" s="376"/>
      <c r="AV153" s="376"/>
      <c r="AW153" s="376"/>
      <c r="AX153" s="376"/>
      <c r="AY153" s="376"/>
      <c r="AZ153" s="376"/>
      <c r="BA153" s="376"/>
      <c r="BB153" s="376"/>
      <c r="BC153" s="376"/>
      <c r="BD153" s="376"/>
      <c r="BE153" s="376"/>
      <c r="BF153" s="376"/>
      <c r="BG153" s="376"/>
      <c r="BH153" s="376"/>
      <c r="BI153" s="376"/>
      <c r="BJ153" s="376"/>
      <c r="BK153" s="376"/>
      <c r="BL153" s="376"/>
      <c r="BM153" s="376"/>
      <c r="BN153" s="376"/>
      <c r="BO153" s="376"/>
      <c r="BP153" s="376"/>
      <c r="BQ153" s="376"/>
      <c r="BR153" s="376"/>
      <c r="BS153" s="376"/>
      <c r="BT153" s="376"/>
      <c r="BU153" s="376"/>
      <c r="BV153" s="376"/>
      <c r="BW153" s="376"/>
      <c r="BX153" s="376"/>
      <c r="BY153" s="376"/>
      <c r="BZ153" s="376"/>
      <c r="CA153" s="376"/>
      <c r="CB153" s="376"/>
      <c r="CC153" s="376"/>
      <c r="CD153" s="376"/>
      <c r="CE153" s="376"/>
      <c r="CF153" s="376"/>
      <c r="CG153" s="376"/>
      <c r="CH153" s="376"/>
      <c r="CI153" s="376"/>
      <c r="CJ153" s="376"/>
      <c r="CK153" s="376"/>
      <c r="CL153" s="376"/>
      <c r="CM153" s="376"/>
      <c r="CN153" s="376"/>
      <c r="CO153" s="376"/>
      <c r="CP153" s="376"/>
      <c r="CQ153" s="376"/>
      <c r="CR153" s="376"/>
      <c r="CS153" s="376"/>
      <c r="CT153" s="376"/>
      <c r="CU153" s="376"/>
      <c r="CV153" s="376"/>
      <c r="CW153" s="376"/>
      <c r="CX153" s="376"/>
      <c r="CY153" s="376"/>
      <c r="CZ153" s="376"/>
      <c r="DA153" s="376"/>
      <c r="DB153" s="376"/>
      <c r="DC153" s="376"/>
      <c r="DD153" s="376"/>
    </row>
    <row r="154" spans="1:108" s="331" customFormat="1" x14ac:dyDescent="0.25">
      <c r="A154" s="295">
        <v>132</v>
      </c>
      <c r="B154" s="289"/>
      <c r="C154" s="283">
        <v>2815330</v>
      </c>
      <c r="D154" s="284" t="s">
        <v>402</v>
      </c>
      <c r="E154" s="325">
        <v>144</v>
      </c>
      <c r="F154" s="326" t="s">
        <v>24</v>
      </c>
      <c r="G154" s="286">
        <v>1820000</v>
      </c>
      <c r="H154" s="286">
        <v>1680000</v>
      </c>
      <c r="I154" s="286">
        <v>1680000</v>
      </c>
      <c r="J154" s="286">
        <v>1820000</v>
      </c>
      <c r="K154" s="286">
        <v>1750000</v>
      </c>
      <c r="L154" s="286">
        <v>1750000</v>
      </c>
      <c r="M154" s="286">
        <v>1890000</v>
      </c>
      <c r="N154" s="286">
        <v>1750000</v>
      </c>
      <c r="O154" s="286">
        <v>1820000</v>
      </c>
      <c r="P154" s="286">
        <v>1890000</v>
      </c>
      <c r="Q154" s="286">
        <v>1820000</v>
      </c>
      <c r="R154" s="286">
        <v>1820000</v>
      </c>
      <c r="S154" s="328">
        <f t="shared" si="17"/>
        <v>21490000</v>
      </c>
      <c r="T154" s="255">
        <f t="shared" si="16"/>
        <v>1790833.3333333333</v>
      </c>
      <c r="U154" s="292">
        <f t="shared" si="15"/>
        <v>23280833.333333332</v>
      </c>
      <c r="V154" s="374"/>
      <c r="W154" s="375"/>
      <c r="X154" s="376"/>
      <c r="Y154" s="376"/>
      <c r="Z154" s="376"/>
      <c r="AA154" s="376"/>
      <c r="AB154" s="376"/>
      <c r="AC154" s="376"/>
      <c r="AD154" s="376"/>
      <c r="AE154" s="376"/>
      <c r="AF154" s="376"/>
      <c r="AG154" s="376"/>
      <c r="AH154" s="376"/>
      <c r="AI154" s="376"/>
      <c r="AJ154" s="376"/>
      <c r="AK154" s="376"/>
      <c r="AL154" s="376"/>
      <c r="AM154" s="376"/>
      <c r="AN154" s="376"/>
      <c r="AO154" s="376"/>
      <c r="AP154" s="376"/>
      <c r="AQ154" s="376"/>
      <c r="AR154" s="376"/>
      <c r="AS154" s="376"/>
      <c r="AT154" s="376"/>
      <c r="AU154" s="376"/>
      <c r="AV154" s="376"/>
      <c r="AW154" s="376"/>
      <c r="AX154" s="376"/>
      <c r="AY154" s="376"/>
      <c r="AZ154" s="376"/>
      <c r="BA154" s="376"/>
      <c r="BB154" s="376"/>
      <c r="BC154" s="376"/>
      <c r="BD154" s="376"/>
      <c r="BE154" s="376"/>
      <c r="BF154" s="376"/>
      <c r="BG154" s="376"/>
      <c r="BH154" s="376"/>
      <c r="BI154" s="376"/>
      <c r="BJ154" s="376"/>
      <c r="BK154" s="376"/>
      <c r="BL154" s="376"/>
      <c r="BM154" s="376"/>
      <c r="BN154" s="376"/>
      <c r="BO154" s="376"/>
      <c r="BP154" s="376"/>
      <c r="BQ154" s="376"/>
      <c r="BR154" s="376"/>
      <c r="BS154" s="376"/>
      <c r="BT154" s="376"/>
      <c r="BU154" s="376"/>
      <c r="BV154" s="376"/>
      <c r="BW154" s="376"/>
      <c r="BX154" s="376"/>
      <c r="BY154" s="376"/>
      <c r="BZ154" s="376"/>
      <c r="CA154" s="376"/>
      <c r="CB154" s="376"/>
      <c r="CC154" s="376"/>
      <c r="CD154" s="376"/>
      <c r="CE154" s="376"/>
      <c r="CF154" s="376"/>
      <c r="CG154" s="376"/>
      <c r="CH154" s="376"/>
      <c r="CI154" s="376"/>
      <c r="CJ154" s="376"/>
      <c r="CK154" s="376"/>
      <c r="CL154" s="376"/>
      <c r="CM154" s="376"/>
      <c r="CN154" s="376"/>
      <c r="CO154" s="376"/>
      <c r="CP154" s="376"/>
      <c r="CQ154" s="376"/>
      <c r="CR154" s="376"/>
      <c r="CS154" s="376"/>
      <c r="CT154" s="376"/>
      <c r="CU154" s="376"/>
      <c r="CV154" s="376"/>
      <c r="CW154" s="376"/>
      <c r="CX154" s="376"/>
      <c r="CY154" s="376"/>
      <c r="CZ154" s="376"/>
      <c r="DA154" s="376"/>
      <c r="DB154" s="376"/>
      <c r="DC154" s="376"/>
      <c r="DD154" s="376"/>
    </row>
    <row r="155" spans="1:108" s="331" customFormat="1" x14ac:dyDescent="0.25">
      <c r="A155" s="295">
        <v>133</v>
      </c>
      <c r="B155" s="289"/>
      <c r="C155" s="283">
        <v>3018275</v>
      </c>
      <c r="D155" s="284" t="s">
        <v>404</v>
      </c>
      <c r="E155" s="325">
        <v>144</v>
      </c>
      <c r="F155" s="326" t="s">
        <v>24</v>
      </c>
      <c r="G155" s="286">
        <v>2170000</v>
      </c>
      <c r="H155" s="286">
        <v>1960000</v>
      </c>
      <c r="I155" s="286">
        <v>2170000</v>
      </c>
      <c r="J155" s="286">
        <v>2100000</v>
      </c>
      <c r="K155" s="286">
        <v>2170000</v>
      </c>
      <c r="L155" s="286">
        <v>2100000</v>
      </c>
      <c r="M155" s="286">
        <v>2170000</v>
      </c>
      <c r="N155" s="286">
        <v>2170000</v>
      </c>
      <c r="O155" s="286">
        <v>2100000</v>
      </c>
      <c r="P155" s="286">
        <v>2170000</v>
      </c>
      <c r="Q155" s="286">
        <v>2100000</v>
      </c>
      <c r="R155" s="286">
        <v>2100000</v>
      </c>
      <c r="S155" s="328">
        <f t="shared" si="17"/>
        <v>25480000</v>
      </c>
      <c r="T155" s="255">
        <f t="shared" si="16"/>
        <v>2123333.3333333335</v>
      </c>
      <c r="U155" s="292">
        <f t="shared" si="15"/>
        <v>27603333.333333332</v>
      </c>
      <c r="V155" s="374"/>
      <c r="W155" s="375"/>
      <c r="X155" s="376"/>
      <c r="Y155" s="376"/>
      <c r="Z155" s="376"/>
      <c r="AA155" s="376"/>
      <c r="AB155" s="376"/>
      <c r="AC155" s="376"/>
      <c r="AD155" s="376"/>
      <c r="AE155" s="376"/>
      <c r="AF155" s="376"/>
      <c r="AG155" s="376"/>
      <c r="AH155" s="376"/>
      <c r="AI155" s="376"/>
      <c r="AJ155" s="376"/>
      <c r="AK155" s="376"/>
      <c r="AL155" s="376"/>
      <c r="AM155" s="376"/>
      <c r="AN155" s="376"/>
      <c r="AO155" s="376"/>
      <c r="AP155" s="376"/>
      <c r="AQ155" s="376"/>
      <c r="AR155" s="376"/>
      <c r="AS155" s="376"/>
      <c r="AT155" s="376"/>
      <c r="AU155" s="376"/>
      <c r="AV155" s="376"/>
      <c r="AW155" s="376"/>
      <c r="AX155" s="376"/>
      <c r="AY155" s="376"/>
      <c r="AZ155" s="376"/>
      <c r="BA155" s="376"/>
      <c r="BB155" s="376"/>
      <c r="BC155" s="376"/>
      <c r="BD155" s="376"/>
      <c r="BE155" s="376"/>
      <c r="BF155" s="376"/>
      <c r="BG155" s="376"/>
      <c r="BH155" s="376"/>
      <c r="BI155" s="376"/>
      <c r="BJ155" s="376"/>
      <c r="BK155" s="376"/>
      <c r="BL155" s="376"/>
      <c r="BM155" s="376"/>
      <c r="BN155" s="376"/>
      <c r="BO155" s="376"/>
      <c r="BP155" s="376"/>
      <c r="BQ155" s="376"/>
      <c r="BR155" s="376"/>
      <c r="BS155" s="376"/>
      <c r="BT155" s="376"/>
      <c r="BU155" s="376"/>
      <c r="BV155" s="376"/>
      <c r="BW155" s="376"/>
      <c r="BX155" s="376"/>
      <c r="BY155" s="376"/>
      <c r="BZ155" s="376"/>
      <c r="CA155" s="376"/>
      <c r="CB155" s="376"/>
      <c r="CC155" s="376"/>
      <c r="CD155" s="376"/>
      <c r="CE155" s="376"/>
      <c r="CF155" s="376"/>
      <c r="CG155" s="376"/>
      <c r="CH155" s="376"/>
      <c r="CI155" s="376"/>
      <c r="CJ155" s="376"/>
      <c r="CK155" s="376"/>
      <c r="CL155" s="376"/>
      <c r="CM155" s="376"/>
      <c r="CN155" s="376"/>
      <c r="CO155" s="376"/>
      <c r="CP155" s="376"/>
      <c r="CQ155" s="376"/>
      <c r="CR155" s="376"/>
      <c r="CS155" s="376"/>
      <c r="CT155" s="376"/>
      <c r="CU155" s="376"/>
      <c r="CV155" s="376"/>
      <c r="CW155" s="376"/>
      <c r="CX155" s="376"/>
      <c r="CY155" s="376"/>
      <c r="CZ155" s="376"/>
      <c r="DA155" s="376"/>
      <c r="DB155" s="376"/>
      <c r="DC155" s="376"/>
      <c r="DD155" s="376"/>
    </row>
    <row r="156" spans="1:108" s="331" customFormat="1" x14ac:dyDescent="0.25">
      <c r="A156" s="295">
        <v>134</v>
      </c>
      <c r="B156" s="289"/>
      <c r="C156" s="285">
        <v>3931701</v>
      </c>
      <c r="D156" s="284" t="s">
        <v>405</v>
      </c>
      <c r="E156" s="325">
        <v>144</v>
      </c>
      <c r="F156" s="326" t="s">
        <v>24</v>
      </c>
      <c r="G156" s="286">
        <v>1890000</v>
      </c>
      <c r="H156" s="286">
        <v>1680000</v>
      </c>
      <c r="I156" s="286">
        <v>1680000</v>
      </c>
      <c r="J156" s="286">
        <v>1820000</v>
      </c>
      <c r="K156" s="286">
        <v>1750000</v>
      </c>
      <c r="L156" s="286">
        <v>1890000</v>
      </c>
      <c r="M156" s="286">
        <v>1890000</v>
      </c>
      <c r="N156" s="286">
        <v>1890000</v>
      </c>
      <c r="O156" s="286">
        <v>1960000</v>
      </c>
      <c r="P156" s="286">
        <v>1890000</v>
      </c>
      <c r="Q156" s="286">
        <v>1820000</v>
      </c>
      <c r="R156" s="286">
        <v>1820000</v>
      </c>
      <c r="S156" s="328">
        <f t="shared" si="17"/>
        <v>21980000</v>
      </c>
      <c r="T156" s="255">
        <f t="shared" si="16"/>
        <v>1831666.6666666667</v>
      </c>
      <c r="U156" s="292">
        <f t="shared" si="15"/>
        <v>23811666.666666668</v>
      </c>
      <c r="V156" s="374"/>
      <c r="W156" s="375"/>
      <c r="X156" s="376"/>
      <c r="Y156" s="376"/>
      <c r="Z156" s="376"/>
      <c r="AA156" s="376"/>
      <c r="AB156" s="376"/>
      <c r="AC156" s="376"/>
      <c r="AD156" s="376"/>
      <c r="AE156" s="376"/>
      <c r="AF156" s="376"/>
      <c r="AG156" s="376"/>
      <c r="AH156" s="376"/>
      <c r="AI156" s="376"/>
      <c r="AJ156" s="376"/>
      <c r="AK156" s="376"/>
      <c r="AL156" s="376"/>
      <c r="AM156" s="376"/>
      <c r="AN156" s="376"/>
      <c r="AO156" s="376"/>
      <c r="AP156" s="376"/>
      <c r="AQ156" s="376"/>
      <c r="AR156" s="376"/>
      <c r="AS156" s="376"/>
      <c r="AT156" s="376"/>
      <c r="AU156" s="376"/>
      <c r="AV156" s="376"/>
      <c r="AW156" s="376"/>
      <c r="AX156" s="376"/>
      <c r="AY156" s="376"/>
      <c r="AZ156" s="376"/>
      <c r="BA156" s="376"/>
      <c r="BB156" s="376"/>
      <c r="BC156" s="376"/>
      <c r="BD156" s="376"/>
      <c r="BE156" s="376"/>
      <c r="BF156" s="376"/>
      <c r="BG156" s="376"/>
      <c r="BH156" s="376"/>
      <c r="BI156" s="376"/>
      <c r="BJ156" s="376"/>
      <c r="BK156" s="376"/>
      <c r="BL156" s="376"/>
      <c r="BM156" s="376"/>
      <c r="BN156" s="376"/>
      <c r="BO156" s="376"/>
      <c r="BP156" s="376"/>
      <c r="BQ156" s="376"/>
      <c r="BR156" s="376"/>
      <c r="BS156" s="376"/>
      <c r="BT156" s="376"/>
      <c r="BU156" s="376"/>
      <c r="BV156" s="376"/>
      <c r="BW156" s="376"/>
      <c r="BX156" s="376"/>
      <c r="BY156" s="376"/>
      <c r="BZ156" s="376"/>
      <c r="CA156" s="376"/>
      <c r="CB156" s="376"/>
      <c r="CC156" s="376"/>
      <c r="CD156" s="376"/>
      <c r="CE156" s="376"/>
      <c r="CF156" s="376"/>
      <c r="CG156" s="376"/>
      <c r="CH156" s="376"/>
      <c r="CI156" s="376"/>
      <c r="CJ156" s="376"/>
      <c r="CK156" s="376"/>
      <c r="CL156" s="376"/>
      <c r="CM156" s="376"/>
      <c r="CN156" s="376"/>
      <c r="CO156" s="376"/>
      <c r="CP156" s="376"/>
      <c r="CQ156" s="376"/>
      <c r="CR156" s="376"/>
      <c r="CS156" s="376"/>
      <c r="CT156" s="376"/>
      <c r="CU156" s="376"/>
      <c r="CV156" s="376"/>
      <c r="CW156" s="376"/>
      <c r="CX156" s="376"/>
      <c r="CY156" s="376"/>
      <c r="CZ156" s="376"/>
      <c r="DA156" s="376"/>
      <c r="DB156" s="376"/>
      <c r="DC156" s="376"/>
      <c r="DD156" s="376"/>
    </row>
    <row r="157" spans="1:108" s="331" customFormat="1" x14ac:dyDescent="0.25">
      <c r="A157" s="295">
        <v>135</v>
      </c>
      <c r="B157" s="289"/>
      <c r="C157" s="283">
        <v>2847974</v>
      </c>
      <c r="D157" s="284" t="s">
        <v>407</v>
      </c>
      <c r="E157" s="325">
        <v>144</v>
      </c>
      <c r="F157" s="326" t="s">
        <v>24</v>
      </c>
      <c r="G157" s="286">
        <v>1890000</v>
      </c>
      <c r="H157" s="286">
        <v>1680000</v>
      </c>
      <c r="I157" s="286">
        <v>1680000</v>
      </c>
      <c r="J157" s="286">
        <v>1750000</v>
      </c>
      <c r="K157" s="286">
        <v>1890000</v>
      </c>
      <c r="L157" s="286">
        <v>1610000</v>
      </c>
      <c r="M157" s="286">
        <v>1890000</v>
      </c>
      <c r="N157" s="286">
        <v>1750000</v>
      </c>
      <c r="O157" s="286">
        <v>1750000</v>
      </c>
      <c r="P157" s="286">
        <v>1960000</v>
      </c>
      <c r="Q157" s="286">
        <v>1750000</v>
      </c>
      <c r="R157" s="286">
        <v>1750000</v>
      </c>
      <c r="S157" s="328">
        <f t="shared" si="17"/>
        <v>21350000</v>
      </c>
      <c r="T157" s="255">
        <f t="shared" si="16"/>
        <v>1779166.6666666667</v>
      </c>
      <c r="U157" s="292">
        <f t="shared" si="15"/>
        <v>23129166.666666668</v>
      </c>
      <c r="V157" s="374"/>
      <c r="W157" s="375"/>
      <c r="X157" s="376"/>
      <c r="Y157" s="376"/>
      <c r="Z157" s="376"/>
      <c r="AA157" s="376"/>
      <c r="AB157" s="376"/>
      <c r="AC157" s="376"/>
      <c r="AD157" s="376"/>
      <c r="AE157" s="376"/>
      <c r="AF157" s="376"/>
      <c r="AG157" s="376"/>
      <c r="AH157" s="376"/>
      <c r="AI157" s="376"/>
      <c r="AJ157" s="376"/>
      <c r="AK157" s="376"/>
      <c r="AL157" s="376"/>
      <c r="AM157" s="376"/>
      <c r="AN157" s="376"/>
      <c r="AO157" s="376"/>
      <c r="AP157" s="376"/>
      <c r="AQ157" s="376"/>
      <c r="AR157" s="376"/>
      <c r="AS157" s="376"/>
      <c r="AT157" s="376"/>
      <c r="AU157" s="376"/>
      <c r="AV157" s="376"/>
      <c r="AW157" s="376"/>
      <c r="AX157" s="376"/>
      <c r="AY157" s="376"/>
      <c r="AZ157" s="376"/>
      <c r="BA157" s="376"/>
      <c r="BB157" s="376"/>
      <c r="BC157" s="376"/>
      <c r="BD157" s="376"/>
      <c r="BE157" s="376"/>
      <c r="BF157" s="376"/>
      <c r="BG157" s="376"/>
      <c r="BH157" s="376"/>
      <c r="BI157" s="376"/>
      <c r="BJ157" s="376"/>
      <c r="BK157" s="376"/>
      <c r="BL157" s="376"/>
      <c r="BM157" s="376"/>
      <c r="BN157" s="376"/>
      <c r="BO157" s="376"/>
      <c r="BP157" s="376"/>
      <c r="BQ157" s="376"/>
      <c r="BR157" s="376"/>
      <c r="BS157" s="376"/>
      <c r="BT157" s="376"/>
      <c r="BU157" s="376"/>
      <c r="BV157" s="376"/>
      <c r="BW157" s="376"/>
      <c r="BX157" s="376"/>
      <c r="BY157" s="376"/>
      <c r="BZ157" s="376"/>
      <c r="CA157" s="376"/>
      <c r="CB157" s="376"/>
      <c r="CC157" s="376"/>
      <c r="CD157" s="376"/>
      <c r="CE157" s="376"/>
      <c r="CF157" s="376"/>
      <c r="CG157" s="376"/>
      <c r="CH157" s="376"/>
      <c r="CI157" s="376"/>
      <c r="CJ157" s="376"/>
      <c r="CK157" s="376"/>
      <c r="CL157" s="376"/>
      <c r="CM157" s="376"/>
      <c r="CN157" s="376"/>
      <c r="CO157" s="376"/>
      <c r="CP157" s="376"/>
      <c r="CQ157" s="376"/>
      <c r="CR157" s="376"/>
      <c r="CS157" s="376"/>
      <c r="CT157" s="376"/>
      <c r="CU157" s="376"/>
      <c r="CV157" s="376"/>
      <c r="CW157" s="376"/>
      <c r="CX157" s="376"/>
      <c r="CY157" s="376"/>
      <c r="CZ157" s="376"/>
      <c r="DA157" s="376"/>
      <c r="DB157" s="376"/>
      <c r="DC157" s="376"/>
      <c r="DD157" s="376"/>
    </row>
    <row r="158" spans="1:108" s="331" customFormat="1" x14ac:dyDescent="0.25">
      <c r="A158" s="295">
        <v>136</v>
      </c>
      <c r="B158" s="289"/>
      <c r="C158" s="285">
        <v>4345665</v>
      </c>
      <c r="D158" s="284" t="s">
        <v>403</v>
      </c>
      <c r="E158" s="325">
        <v>144</v>
      </c>
      <c r="F158" s="326" t="s">
        <v>24</v>
      </c>
      <c r="G158" s="286">
        <v>1890000</v>
      </c>
      <c r="H158" s="286">
        <v>1680000</v>
      </c>
      <c r="I158" s="286">
        <v>1750000</v>
      </c>
      <c r="J158" s="286">
        <v>1680000</v>
      </c>
      <c r="K158" s="286">
        <v>1820000</v>
      </c>
      <c r="L158" s="286">
        <v>1680000</v>
      </c>
      <c r="M158" s="286">
        <v>1890000</v>
      </c>
      <c r="N158" s="286">
        <v>1750000</v>
      </c>
      <c r="O158" s="286">
        <v>1680000</v>
      </c>
      <c r="P158" s="286">
        <v>1960000</v>
      </c>
      <c r="Q158" s="286">
        <v>1750000</v>
      </c>
      <c r="R158" s="286">
        <v>1750000</v>
      </c>
      <c r="S158" s="328">
        <f t="shared" si="17"/>
        <v>21280000</v>
      </c>
      <c r="T158" s="255">
        <f t="shared" si="16"/>
        <v>1773333.3333333333</v>
      </c>
      <c r="U158" s="292">
        <f t="shared" si="15"/>
        <v>23053333.333333332</v>
      </c>
      <c r="V158" s="374"/>
      <c r="W158" s="375"/>
      <c r="X158" s="376"/>
      <c r="Y158" s="376"/>
      <c r="Z158" s="376"/>
      <c r="AA158" s="376"/>
      <c r="AB158" s="376"/>
      <c r="AC158" s="376"/>
      <c r="AD158" s="376"/>
      <c r="AE158" s="376"/>
      <c r="AF158" s="376"/>
      <c r="AG158" s="376"/>
      <c r="AH158" s="376"/>
      <c r="AI158" s="376"/>
      <c r="AJ158" s="376"/>
      <c r="AK158" s="376"/>
      <c r="AL158" s="376"/>
      <c r="AM158" s="376"/>
      <c r="AN158" s="376"/>
      <c r="AO158" s="376"/>
      <c r="AP158" s="376"/>
      <c r="AQ158" s="376"/>
      <c r="AR158" s="376"/>
      <c r="AS158" s="376"/>
      <c r="AT158" s="376"/>
      <c r="AU158" s="376"/>
      <c r="AV158" s="376"/>
      <c r="AW158" s="376"/>
      <c r="AX158" s="376"/>
      <c r="AY158" s="376"/>
      <c r="AZ158" s="376"/>
      <c r="BA158" s="376"/>
      <c r="BB158" s="376"/>
      <c r="BC158" s="376"/>
      <c r="BD158" s="376"/>
      <c r="BE158" s="376"/>
      <c r="BF158" s="376"/>
      <c r="BG158" s="376"/>
      <c r="BH158" s="376"/>
      <c r="BI158" s="376"/>
      <c r="BJ158" s="376"/>
      <c r="BK158" s="376"/>
      <c r="BL158" s="376"/>
      <c r="BM158" s="376"/>
      <c r="BN158" s="376"/>
      <c r="BO158" s="376"/>
      <c r="BP158" s="376"/>
      <c r="BQ158" s="376"/>
      <c r="BR158" s="376"/>
      <c r="BS158" s="376"/>
      <c r="BT158" s="376"/>
      <c r="BU158" s="376"/>
      <c r="BV158" s="376"/>
      <c r="BW158" s="376"/>
      <c r="BX158" s="376"/>
      <c r="BY158" s="376"/>
      <c r="BZ158" s="376"/>
      <c r="CA158" s="376"/>
      <c r="CB158" s="376"/>
      <c r="CC158" s="376"/>
      <c r="CD158" s="376"/>
      <c r="CE158" s="376"/>
      <c r="CF158" s="376"/>
      <c r="CG158" s="376"/>
      <c r="CH158" s="376"/>
      <c r="CI158" s="376"/>
      <c r="CJ158" s="376"/>
      <c r="CK158" s="376"/>
      <c r="CL158" s="376"/>
      <c r="CM158" s="376"/>
      <c r="CN158" s="376"/>
      <c r="CO158" s="376"/>
      <c r="CP158" s="376"/>
      <c r="CQ158" s="376"/>
      <c r="CR158" s="376"/>
      <c r="CS158" s="376"/>
      <c r="CT158" s="376"/>
      <c r="CU158" s="376"/>
      <c r="CV158" s="376"/>
      <c r="CW158" s="376"/>
      <c r="CX158" s="376"/>
      <c r="CY158" s="376"/>
      <c r="CZ158" s="376"/>
      <c r="DA158" s="376"/>
      <c r="DB158" s="376"/>
      <c r="DC158" s="376"/>
      <c r="DD158" s="376"/>
    </row>
    <row r="159" spans="1:108" s="331" customFormat="1" x14ac:dyDescent="0.25">
      <c r="A159" s="295">
        <v>137</v>
      </c>
      <c r="B159" s="289"/>
      <c r="C159" s="285">
        <v>4200898</v>
      </c>
      <c r="D159" s="284" t="s">
        <v>397</v>
      </c>
      <c r="E159" s="325">
        <v>144</v>
      </c>
      <c r="F159" s="326" t="s">
        <v>24</v>
      </c>
      <c r="G159" s="286">
        <v>1890000</v>
      </c>
      <c r="H159" s="286">
        <v>1680000</v>
      </c>
      <c r="I159" s="286">
        <v>1680000</v>
      </c>
      <c r="J159" s="286">
        <v>1750000</v>
      </c>
      <c r="K159" s="286">
        <v>1820000</v>
      </c>
      <c r="L159" s="286">
        <v>1680000</v>
      </c>
      <c r="M159" s="286">
        <v>1890000</v>
      </c>
      <c r="N159" s="286">
        <v>1750000</v>
      </c>
      <c r="O159" s="286">
        <v>1960000</v>
      </c>
      <c r="P159" s="286">
        <v>1890000</v>
      </c>
      <c r="Q159" s="286">
        <v>1750000</v>
      </c>
      <c r="R159" s="286">
        <v>1750000</v>
      </c>
      <c r="S159" s="328">
        <f t="shared" si="17"/>
        <v>21490000</v>
      </c>
      <c r="T159" s="255">
        <f t="shared" si="16"/>
        <v>1790833.3333333333</v>
      </c>
      <c r="U159" s="292">
        <f t="shared" si="15"/>
        <v>23280833.333333332</v>
      </c>
      <c r="V159" s="374"/>
      <c r="W159" s="375"/>
      <c r="X159" s="376"/>
      <c r="Y159" s="376"/>
      <c r="Z159" s="376"/>
      <c r="AA159" s="376"/>
      <c r="AB159" s="376"/>
      <c r="AC159" s="376"/>
      <c r="AD159" s="376"/>
      <c r="AE159" s="376"/>
      <c r="AF159" s="376"/>
      <c r="AG159" s="376"/>
      <c r="AH159" s="376"/>
      <c r="AI159" s="376"/>
      <c r="AJ159" s="376"/>
      <c r="AK159" s="376"/>
      <c r="AL159" s="376"/>
      <c r="AM159" s="376"/>
      <c r="AN159" s="376"/>
      <c r="AO159" s="376"/>
      <c r="AP159" s="376"/>
      <c r="AQ159" s="376"/>
      <c r="AR159" s="376"/>
      <c r="AS159" s="376"/>
      <c r="AT159" s="376"/>
      <c r="AU159" s="376"/>
      <c r="AV159" s="376"/>
      <c r="AW159" s="376"/>
      <c r="AX159" s="376"/>
      <c r="AY159" s="376"/>
      <c r="AZ159" s="376"/>
      <c r="BA159" s="376"/>
      <c r="BB159" s="376"/>
      <c r="BC159" s="376"/>
      <c r="BD159" s="376"/>
      <c r="BE159" s="376"/>
      <c r="BF159" s="376"/>
      <c r="BG159" s="376"/>
      <c r="BH159" s="376"/>
      <c r="BI159" s="376"/>
      <c r="BJ159" s="376"/>
      <c r="BK159" s="376"/>
      <c r="BL159" s="376"/>
      <c r="BM159" s="376"/>
      <c r="BN159" s="376"/>
      <c r="BO159" s="376"/>
      <c r="BP159" s="376"/>
      <c r="BQ159" s="376"/>
      <c r="BR159" s="376"/>
      <c r="BS159" s="376"/>
      <c r="BT159" s="376"/>
      <c r="BU159" s="376"/>
      <c r="BV159" s="376"/>
      <c r="BW159" s="376"/>
      <c r="BX159" s="376"/>
      <c r="BY159" s="376"/>
      <c r="BZ159" s="376"/>
      <c r="CA159" s="376"/>
      <c r="CB159" s="376"/>
      <c r="CC159" s="376"/>
      <c r="CD159" s="376"/>
      <c r="CE159" s="376"/>
      <c r="CF159" s="376"/>
      <c r="CG159" s="376"/>
      <c r="CH159" s="376"/>
      <c r="CI159" s="376"/>
      <c r="CJ159" s="376"/>
      <c r="CK159" s="376"/>
      <c r="CL159" s="376"/>
      <c r="CM159" s="376"/>
      <c r="CN159" s="376"/>
      <c r="CO159" s="376"/>
      <c r="CP159" s="376"/>
      <c r="CQ159" s="376"/>
      <c r="CR159" s="376"/>
      <c r="CS159" s="376"/>
      <c r="CT159" s="376"/>
      <c r="CU159" s="376"/>
      <c r="CV159" s="376"/>
      <c r="CW159" s="376"/>
      <c r="CX159" s="376"/>
      <c r="CY159" s="376"/>
      <c r="CZ159" s="376"/>
      <c r="DA159" s="376"/>
      <c r="DB159" s="376"/>
      <c r="DC159" s="376"/>
      <c r="DD159" s="376"/>
    </row>
    <row r="160" spans="1:108" s="331" customFormat="1" x14ac:dyDescent="0.25">
      <c r="A160" s="295">
        <v>138</v>
      </c>
      <c r="B160" s="289"/>
      <c r="C160" s="285">
        <v>3532397</v>
      </c>
      <c r="D160" s="284" t="s">
        <v>391</v>
      </c>
      <c r="E160" s="325">
        <v>144</v>
      </c>
      <c r="F160" s="326" t="s">
        <v>24</v>
      </c>
      <c r="G160" s="286">
        <v>2170000</v>
      </c>
      <c r="H160" s="286">
        <v>1960000</v>
      </c>
      <c r="I160" s="286">
        <v>2170000</v>
      </c>
      <c r="J160" s="286">
        <v>2100000</v>
      </c>
      <c r="K160" s="286">
        <v>2170000</v>
      </c>
      <c r="L160" s="286">
        <v>2100000</v>
      </c>
      <c r="M160" s="286">
        <v>2170000</v>
      </c>
      <c r="N160" s="286">
        <v>2170000</v>
      </c>
      <c r="O160" s="286">
        <v>2100000</v>
      </c>
      <c r="P160" s="286">
        <v>2170000</v>
      </c>
      <c r="Q160" s="286">
        <v>2100000</v>
      </c>
      <c r="R160" s="286">
        <v>2100000</v>
      </c>
      <c r="S160" s="328">
        <f t="shared" si="17"/>
        <v>25480000</v>
      </c>
      <c r="T160" s="255">
        <f t="shared" si="16"/>
        <v>2123333.3333333335</v>
      </c>
      <c r="U160" s="292">
        <f t="shared" si="15"/>
        <v>27603333.333333332</v>
      </c>
      <c r="V160" s="374"/>
      <c r="W160" s="375"/>
      <c r="X160" s="376"/>
      <c r="Y160" s="376"/>
      <c r="Z160" s="376"/>
      <c r="AA160" s="376"/>
      <c r="AB160" s="376"/>
      <c r="AC160" s="376"/>
      <c r="AD160" s="376"/>
      <c r="AE160" s="376"/>
      <c r="AF160" s="376"/>
      <c r="AG160" s="376"/>
      <c r="AH160" s="376"/>
      <c r="AI160" s="376"/>
      <c r="AJ160" s="376"/>
      <c r="AK160" s="376"/>
      <c r="AL160" s="376"/>
      <c r="AM160" s="376"/>
      <c r="AN160" s="376"/>
      <c r="AO160" s="376"/>
      <c r="AP160" s="376"/>
      <c r="AQ160" s="376"/>
      <c r="AR160" s="376"/>
      <c r="AS160" s="376"/>
      <c r="AT160" s="376"/>
      <c r="AU160" s="376"/>
      <c r="AV160" s="376"/>
      <c r="AW160" s="376"/>
      <c r="AX160" s="376"/>
      <c r="AY160" s="376"/>
      <c r="AZ160" s="376"/>
      <c r="BA160" s="376"/>
      <c r="BB160" s="376"/>
      <c r="BC160" s="376"/>
      <c r="BD160" s="376"/>
      <c r="BE160" s="376"/>
      <c r="BF160" s="376"/>
      <c r="BG160" s="376"/>
      <c r="BH160" s="376"/>
      <c r="BI160" s="376"/>
      <c r="BJ160" s="376"/>
      <c r="BK160" s="376"/>
      <c r="BL160" s="376"/>
      <c r="BM160" s="376"/>
      <c r="BN160" s="376"/>
      <c r="BO160" s="376"/>
      <c r="BP160" s="376"/>
      <c r="BQ160" s="376"/>
      <c r="BR160" s="376"/>
      <c r="BS160" s="376"/>
      <c r="BT160" s="376"/>
      <c r="BU160" s="376"/>
      <c r="BV160" s="376"/>
      <c r="BW160" s="376"/>
      <c r="BX160" s="376"/>
      <c r="BY160" s="376"/>
      <c r="BZ160" s="376"/>
      <c r="CA160" s="376"/>
      <c r="CB160" s="376"/>
      <c r="CC160" s="376"/>
      <c r="CD160" s="376"/>
      <c r="CE160" s="376"/>
      <c r="CF160" s="376"/>
      <c r="CG160" s="376"/>
      <c r="CH160" s="376"/>
      <c r="CI160" s="376"/>
      <c r="CJ160" s="376"/>
      <c r="CK160" s="376"/>
      <c r="CL160" s="376"/>
      <c r="CM160" s="376"/>
      <c r="CN160" s="376"/>
      <c r="CO160" s="376"/>
      <c r="CP160" s="376"/>
      <c r="CQ160" s="376"/>
      <c r="CR160" s="376"/>
      <c r="CS160" s="376"/>
      <c r="CT160" s="376"/>
      <c r="CU160" s="376"/>
      <c r="CV160" s="376"/>
      <c r="CW160" s="376"/>
      <c r="CX160" s="376"/>
      <c r="CY160" s="376"/>
      <c r="CZ160" s="376"/>
      <c r="DA160" s="376"/>
      <c r="DB160" s="376"/>
      <c r="DC160" s="376"/>
      <c r="DD160" s="376"/>
    </row>
    <row r="161" spans="1:108" s="331" customFormat="1" x14ac:dyDescent="0.25">
      <c r="A161" s="295">
        <v>139</v>
      </c>
      <c r="B161" s="289"/>
      <c r="C161" s="285">
        <v>4182977</v>
      </c>
      <c r="D161" s="284" t="s">
        <v>406</v>
      </c>
      <c r="E161" s="325">
        <v>144</v>
      </c>
      <c r="F161" s="326" t="s">
        <v>24</v>
      </c>
      <c r="G161" s="286">
        <v>1890000</v>
      </c>
      <c r="H161" s="286">
        <v>1680000</v>
      </c>
      <c r="I161" s="286">
        <v>1680000</v>
      </c>
      <c r="J161" s="286">
        <v>1960000</v>
      </c>
      <c r="K161" s="286">
        <v>1750000</v>
      </c>
      <c r="L161" s="286">
        <v>1960000</v>
      </c>
      <c r="M161" s="286">
        <v>2100000</v>
      </c>
      <c r="N161" s="286">
        <v>1890000</v>
      </c>
      <c r="O161" s="286">
        <v>1890000</v>
      </c>
      <c r="P161" s="286">
        <v>2030000</v>
      </c>
      <c r="Q161" s="286">
        <v>2030000</v>
      </c>
      <c r="R161" s="286">
        <v>2030000</v>
      </c>
      <c r="S161" s="328">
        <f t="shared" si="17"/>
        <v>22890000</v>
      </c>
      <c r="T161" s="255">
        <f t="shared" si="16"/>
        <v>1907500</v>
      </c>
      <c r="U161" s="292">
        <f t="shared" ref="U161:U174" si="18">SUM(S161:T161)</f>
        <v>24797500</v>
      </c>
      <c r="V161" s="374"/>
      <c r="W161" s="375"/>
      <c r="X161" s="376"/>
      <c r="Y161" s="376"/>
      <c r="Z161" s="376"/>
      <c r="AA161" s="376"/>
      <c r="AB161" s="376"/>
      <c r="AC161" s="376"/>
      <c r="AD161" s="376"/>
      <c r="AE161" s="376"/>
      <c r="AF161" s="376"/>
      <c r="AG161" s="376"/>
      <c r="AH161" s="376"/>
      <c r="AI161" s="376"/>
      <c r="AJ161" s="376"/>
      <c r="AK161" s="376"/>
      <c r="AL161" s="376"/>
      <c r="AM161" s="376"/>
      <c r="AN161" s="376"/>
      <c r="AO161" s="376"/>
      <c r="AP161" s="376"/>
      <c r="AQ161" s="376"/>
      <c r="AR161" s="376"/>
      <c r="AS161" s="376"/>
      <c r="AT161" s="376"/>
      <c r="AU161" s="376"/>
      <c r="AV161" s="376"/>
      <c r="AW161" s="376"/>
      <c r="AX161" s="376"/>
      <c r="AY161" s="376"/>
      <c r="AZ161" s="376"/>
      <c r="BA161" s="376"/>
      <c r="BB161" s="376"/>
      <c r="BC161" s="376"/>
      <c r="BD161" s="376"/>
      <c r="BE161" s="376"/>
      <c r="BF161" s="376"/>
      <c r="BG161" s="376"/>
      <c r="BH161" s="376"/>
      <c r="BI161" s="376"/>
      <c r="BJ161" s="376"/>
      <c r="BK161" s="376"/>
      <c r="BL161" s="376"/>
      <c r="BM161" s="376"/>
      <c r="BN161" s="376"/>
      <c r="BO161" s="376"/>
      <c r="BP161" s="376"/>
      <c r="BQ161" s="376"/>
      <c r="BR161" s="376"/>
      <c r="BS161" s="376"/>
      <c r="BT161" s="376"/>
      <c r="BU161" s="376"/>
      <c r="BV161" s="376"/>
      <c r="BW161" s="376"/>
      <c r="BX161" s="376"/>
      <c r="BY161" s="376"/>
      <c r="BZ161" s="376"/>
      <c r="CA161" s="376"/>
      <c r="CB161" s="376"/>
      <c r="CC161" s="376"/>
      <c r="CD161" s="376"/>
      <c r="CE161" s="376"/>
      <c r="CF161" s="376"/>
      <c r="CG161" s="376"/>
      <c r="CH161" s="376"/>
      <c r="CI161" s="376"/>
      <c r="CJ161" s="376"/>
      <c r="CK161" s="376"/>
      <c r="CL161" s="376"/>
      <c r="CM161" s="376"/>
      <c r="CN161" s="376"/>
      <c r="CO161" s="376"/>
      <c r="CP161" s="376"/>
      <c r="CQ161" s="376"/>
      <c r="CR161" s="376"/>
      <c r="CS161" s="376"/>
      <c r="CT161" s="376"/>
      <c r="CU161" s="376"/>
      <c r="CV161" s="376"/>
      <c r="CW161" s="376"/>
      <c r="CX161" s="376"/>
      <c r="CY161" s="376"/>
      <c r="CZ161" s="376"/>
      <c r="DA161" s="376"/>
      <c r="DB161" s="376"/>
      <c r="DC161" s="376"/>
      <c r="DD161" s="376"/>
    </row>
    <row r="162" spans="1:108" s="331" customFormat="1" x14ac:dyDescent="0.25">
      <c r="A162" s="295">
        <v>140</v>
      </c>
      <c r="B162" s="289"/>
      <c r="C162" s="285">
        <v>3684807</v>
      </c>
      <c r="D162" s="284" t="s">
        <v>390</v>
      </c>
      <c r="E162" s="325">
        <v>144</v>
      </c>
      <c r="F162" s="326" t="s">
        <v>24</v>
      </c>
      <c r="G162" s="286">
        <v>1890000</v>
      </c>
      <c r="H162" s="286">
        <v>1610000</v>
      </c>
      <c r="I162" s="286">
        <v>2030000</v>
      </c>
      <c r="J162" s="286">
        <v>1960000</v>
      </c>
      <c r="K162" s="286">
        <v>1820000</v>
      </c>
      <c r="L162" s="286">
        <v>2100000</v>
      </c>
      <c r="M162" s="286">
        <v>2030000</v>
      </c>
      <c r="N162" s="286">
        <v>1960000</v>
      </c>
      <c r="O162" s="286">
        <v>1960000</v>
      </c>
      <c r="P162" s="286">
        <v>2030000</v>
      </c>
      <c r="Q162" s="286">
        <v>2030000</v>
      </c>
      <c r="R162" s="286">
        <v>2030000</v>
      </c>
      <c r="S162" s="328">
        <f t="shared" si="17"/>
        <v>23450000</v>
      </c>
      <c r="T162" s="255">
        <f t="shared" si="16"/>
        <v>1954166.6666666667</v>
      </c>
      <c r="U162" s="292">
        <f t="shared" si="18"/>
        <v>25404166.666666668</v>
      </c>
      <c r="V162" s="374"/>
      <c r="W162" s="375"/>
      <c r="X162" s="376"/>
      <c r="Y162" s="376"/>
      <c r="Z162" s="376"/>
      <c r="AA162" s="376"/>
      <c r="AB162" s="376"/>
      <c r="AC162" s="376"/>
      <c r="AD162" s="376"/>
      <c r="AE162" s="376"/>
      <c r="AF162" s="376"/>
      <c r="AG162" s="376"/>
      <c r="AH162" s="376"/>
      <c r="AI162" s="376"/>
      <c r="AJ162" s="376"/>
      <c r="AK162" s="376"/>
      <c r="AL162" s="376"/>
      <c r="AM162" s="376"/>
      <c r="AN162" s="376"/>
      <c r="AO162" s="376"/>
      <c r="AP162" s="376"/>
      <c r="AQ162" s="376"/>
      <c r="AR162" s="376"/>
      <c r="AS162" s="376"/>
      <c r="AT162" s="376"/>
      <c r="AU162" s="376"/>
      <c r="AV162" s="376"/>
      <c r="AW162" s="376"/>
      <c r="AX162" s="376"/>
      <c r="AY162" s="376"/>
      <c r="AZ162" s="376"/>
      <c r="BA162" s="376"/>
      <c r="BB162" s="376"/>
      <c r="BC162" s="376"/>
      <c r="BD162" s="376"/>
      <c r="BE162" s="376"/>
      <c r="BF162" s="376"/>
      <c r="BG162" s="376"/>
      <c r="BH162" s="376"/>
      <c r="BI162" s="376"/>
      <c r="BJ162" s="376"/>
      <c r="BK162" s="376"/>
      <c r="BL162" s="376"/>
      <c r="BM162" s="376"/>
      <c r="BN162" s="376"/>
      <c r="BO162" s="376"/>
      <c r="BP162" s="376"/>
      <c r="BQ162" s="376"/>
      <c r="BR162" s="376"/>
      <c r="BS162" s="376"/>
      <c r="BT162" s="376"/>
      <c r="BU162" s="376"/>
      <c r="BV162" s="376"/>
      <c r="BW162" s="376"/>
      <c r="BX162" s="376"/>
      <c r="BY162" s="376"/>
      <c r="BZ162" s="376"/>
      <c r="CA162" s="376"/>
      <c r="CB162" s="376"/>
      <c r="CC162" s="376"/>
      <c r="CD162" s="376"/>
      <c r="CE162" s="376"/>
      <c r="CF162" s="376"/>
      <c r="CG162" s="376"/>
      <c r="CH162" s="376"/>
      <c r="CI162" s="376"/>
      <c r="CJ162" s="376"/>
      <c r="CK162" s="376"/>
      <c r="CL162" s="376"/>
      <c r="CM162" s="376"/>
      <c r="CN162" s="376"/>
      <c r="CO162" s="376"/>
      <c r="CP162" s="376"/>
      <c r="CQ162" s="376"/>
      <c r="CR162" s="376"/>
      <c r="CS162" s="376"/>
      <c r="CT162" s="376"/>
      <c r="CU162" s="376"/>
      <c r="CV162" s="376"/>
      <c r="CW162" s="376"/>
      <c r="CX162" s="376"/>
      <c r="CY162" s="376"/>
      <c r="CZ162" s="376"/>
      <c r="DA162" s="376"/>
      <c r="DB162" s="376"/>
      <c r="DC162" s="376"/>
      <c r="DD162" s="376"/>
    </row>
    <row r="163" spans="1:108" s="331" customFormat="1" x14ac:dyDescent="0.25">
      <c r="A163" s="295">
        <v>141</v>
      </c>
      <c r="B163" s="289"/>
      <c r="C163" s="285">
        <v>3832899</v>
      </c>
      <c r="D163" s="284" t="s">
        <v>389</v>
      </c>
      <c r="E163" s="325">
        <v>144</v>
      </c>
      <c r="F163" s="326" t="s">
        <v>24</v>
      </c>
      <c r="G163" s="286">
        <v>1890000</v>
      </c>
      <c r="H163" s="286">
        <v>1680000</v>
      </c>
      <c r="I163" s="286">
        <v>1750000</v>
      </c>
      <c r="J163" s="286">
        <v>1750000</v>
      </c>
      <c r="K163" s="286">
        <v>1890000</v>
      </c>
      <c r="L163" s="286">
        <v>1750000</v>
      </c>
      <c r="M163" s="286">
        <v>1890000</v>
      </c>
      <c r="N163" s="286">
        <v>1750000</v>
      </c>
      <c r="O163" s="286">
        <v>1750000</v>
      </c>
      <c r="P163" s="286">
        <v>1960000</v>
      </c>
      <c r="Q163" s="286">
        <v>1750000</v>
      </c>
      <c r="R163" s="286">
        <v>1750000</v>
      </c>
      <c r="S163" s="328">
        <f t="shared" si="17"/>
        <v>21560000</v>
      </c>
      <c r="T163" s="255">
        <f t="shared" si="16"/>
        <v>1796666.6666666667</v>
      </c>
      <c r="U163" s="292">
        <f t="shared" si="18"/>
        <v>23356666.666666668</v>
      </c>
      <c r="V163" s="374"/>
      <c r="W163" s="375"/>
      <c r="X163" s="376"/>
      <c r="Y163" s="376"/>
      <c r="Z163" s="376"/>
      <c r="AA163" s="376"/>
      <c r="AB163" s="376"/>
      <c r="AC163" s="376"/>
      <c r="AD163" s="376"/>
      <c r="AE163" s="376"/>
      <c r="AF163" s="376"/>
      <c r="AG163" s="376"/>
      <c r="AH163" s="376"/>
      <c r="AI163" s="376"/>
      <c r="AJ163" s="376"/>
      <c r="AK163" s="376"/>
      <c r="AL163" s="376"/>
      <c r="AM163" s="376"/>
      <c r="AN163" s="376"/>
      <c r="AO163" s="376"/>
      <c r="AP163" s="376"/>
      <c r="AQ163" s="376"/>
      <c r="AR163" s="376"/>
      <c r="AS163" s="376"/>
      <c r="AT163" s="376"/>
      <c r="AU163" s="376"/>
      <c r="AV163" s="376"/>
      <c r="AW163" s="376"/>
      <c r="AX163" s="376"/>
      <c r="AY163" s="376"/>
      <c r="AZ163" s="376"/>
      <c r="BA163" s="376"/>
      <c r="BB163" s="376"/>
      <c r="BC163" s="376"/>
      <c r="BD163" s="376"/>
      <c r="BE163" s="376"/>
      <c r="BF163" s="376"/>
      <c r="BG163" s="376"/>
      <c r="BH163" s="376"/>
      <c r="BI163" s="376"/>
      <c r="BJ163" s="376"/>
      <c r="BK163" s="376"/>
      <c r="BL163" s="376"/>
      <c r="BM163" s="376"/>
      <c r="BN163" s="376"/>
      <c r="BO163" s="376"/>
      <c r="BP163" s="376"/>
      <c r="BQ163" s="376"/>
      <c r="BR163" s="376"/>
      <c r="BS163" s="376"/>
      <c r="BT163" s="376"/>
      <c r="BU163" s="376"/>
      <c r="BV163" s="376"/>
      <c r="BW163" s="376"/>
      <c r="BX163" s="376"/>
      <c r="BY163" s="376"/>
      <c r="BZ163" s="376"/>
      <c r="CA163" s="376"/>
      <c r="CB163" s="376"/>
      <c r="CC163" s="376"/>
      <c r="CD163" s="376"/>
      <c r="CE163" s="376"/>
      <c r="CF163" s="376"/>
      <c r="CG163" s="376"/>
      <c r="CH163" s="376"/>
      <c r="CI163" s="376"/>
      <c r="CJ163" s="376"/>
      <c r="CK163" s="376"/>
      <c r="CL163" s="376"/>
      <c r="CM163" s="376"/>
      <c r="CN163" s="376"/>
      <c r="CO163" s="376"/>
      <c r="CP163" s="376"/>
      <c r="CQ163" s="376"/>
      <c r="CR163" s="376"/>
      <c r="CS163" s="376"/>
      <c r="CT163" s="376"/>
      <c r="CU163" s="376"/>
      <c r="CV163" s="376"/>
      <c r="CW163" s="376"/>
      <c r="CX163" s="376"/>
      <c r="CY163" s="376"/>
      <c r="CZ163" s="376"/>
      <c r="DA163" s="376"/>
      <c r="DB163" s="376"/>
      <c r="DC163" s="376"/>
      <c r="DD163" s="376"/>
    </row>
    <row r="164" spans="1:108" s="331" customFormat="1" x14ac:dyDescent="0.25">
      <c r="A164" s="295">
        <v>142</v>
      </c>
      <c r="B164" s="289"/>
      <c r="C164" s="285">
        <v>3970265</v>
      </c>
      <c r="D164" s="284" t="s">
        <v>383</v>
      </c>
      <c r="E164" s="325">
        <v>144</v>
      </c>
      <c r="F164" s="326" t="s">
        <v>24</v>
      </c>
      <c r="G164" s="286">
        <v>1820000</v>
      </c>
      <c r="H164" s="286">
        <v>1610000</v>
      </c>
      <c r="I164" s="286">
        <v>1750000</v>
      </c>
      <c r="J164" s="286">
        <v>1680000</v>
      </c>
      <c r="K164" s="286">
        <v>1820000</v>
      </c>
      <c r="L164" s="286">
        <v>1680000</v>
      </c>
      <c r="M164" s="286">
        <v>1890000</v>
      </c>
      <c r="N164" s="286">
        <v>1820000</v>
      </c>
      <c r="O164" s="286">
        <v>1680000</v>
      </c>
      <c r="P164" s="286">
        <v>1960000</v>
      </c>
      <c r="Q164" s="286">
        <v>1750000</v>
      </c>
      <c r="R164" s="286">
        <v>1750000</v>
      </c>
      <c r="S164" s="328">
        <f t="shared" si="17"/>
        <v>21210000</v>
      </c>
      <c r="T164" s="255">
        <f t="shared" si="16"/>
        <v>1767500</v>
      </c>
      <c r="U164" s="292">
        <f t="shared" si="18"/>
        <v>22977500</v>
      </c>
      <c r="V164" s="374"/>
      <c r="W164" s="375"/>
      <c r="X164" s="376"/>
      <c r="Y164" s="376"/>
      <c r="Z164" s="376"/>
      <c r="AA164" s="376"/>
      <c r="AB164" s="376"/>
      <c r="AC164" s="376"/>
      <c r="AD164" s="376"/>
      <c r="AE164" s="376"/>
      <c r="AF164" s="376"/>
      <c r="AG164" s="376"/>
      <c r="AH164" s="376"/>
      <c r="AI164" s="376"/>
      <c r="AJ164" s="376"/>
      <c r="AK164" s="376"/>
      <c r="AL164" s="376"/>
      <c r="AM164" s="376"/>
      <c r="AN164" s="376"/>
      <c r="AO164" s="376"/>
      <c r="AP164" s="376"/>
      <c r="AQ164" s="376"/>
      <c r="AR164" s="376"/>
      <c r="AS164" s="376"/>
      <c r="AT164" s="376"/>
      <c r="AU164" s="376"/>
      <c r="AV164" s="376"/>
      <c r="AW164" s="376"/>
      <c r="AX164" s="376"/>
      <c r="AY164" s="376"/>
      <c r="AZ164" s="376"/>
      <c r="BA164" s="376"/>
      <c r="BB164" s="376"/>
      <c r="BC164" s="376"/>
      <c r="BD164" s="376"/>
      <c r="BE164" s="376"/>
      <c r="BF164" s="376"/>
      <c r="BG164" s="376"/>
      <c r="BH164" s="376"/>
      <c r="BI164" s="376"/>
      <c r="BJ164" s="376"/>
      <c r="BK164" s="376"/>
      <c r="BL164" s="376"/>
      <c r="BM164" s="376"/>
      <c r="BN164" s="376"/>
      <c r="BO164" s="376"/>
      <c r="BP164" s="376"/>
      <c r="BQ164" s="376"/>
      <c r="BR164" s="376"/>
      <c r="BS164" s="376"/>
      <c r="BT164" s="376"/>
      <c r="BU164" s="376"/>
      <c r="BV164" s="376"/>
      <c r="BW164" s="376"/>
      <c r="BX164" s="376"/>
      <c r="BY164" s="376"/>
      <c r="BZ164" s="376"/>
      <c r="CA164" s="376"/>
      <c r="CB164" s="376"/>
      <c r="CC164" s="376"/>
      <c r="CD164" s="376"/>
      <c r="CE164" s="376"/>
      <c r="CF164" s="376"/>
      <c r="CG164" s="376"/>
      <c r="CH164" s="376"/>
      <c r="CI164" s="376"/>
      <c r="CJ164" s="376"/>
      <c r="CK164" s="376"/>
      <c r="CL164" s="376"/>
      <c r="CM164" s="376"/>
      <c r="CN164" s="376"/>
      <c r="CO164" s="376"/>
      <c r="CP164" s="376"/>
      <c r="CQ164" s="376"/>
      <c r="CR164" s="376"/>
      <c r="CS164" s="376"/>
      <c r="CT164" s="376"/>
      <c r="CU164" s="376"/>
      <c r="CV164" s="376"/>
      <c r="CW164" s="376"/>
      <c r="CX164" s="376"/>
      <c r="CY164" s="376"/>
      <c r="CZ164" s="376"/>
      <c r="DA164" s="376"/>
      <c r="DB164" s="376"/>
      <c r="DC164" s="376"/>
      <c r="DD164" s="376"/>
    </row>
    <row r="165" spans="1:108" s="331" customFormat="1" x14ac:dyDescent="0.25">
      <c r="A165" s="295">
        <v>143</v>
      </c>
      <c r="B165" s="289"/>
      <c r="C165" s="285">
        <v>8143137</v>
      </c>
      <c r="D165" s="284" t="s">
        <v>408</v>
      </c>
      <c r="E165" s="325">
        <v>145</v>
      </c>
      <c r="F165" s="326" t="s">
        <v>24</v>
      </c>
      <c r="G165" s="286">
        <v>2170000</v>
      </c>
      <c r="H165" s="286">
        <v>1960000</v>
      </c>
      <c r="I165" s="286">
        <v>2170000</v>
      </c>
      <c r="J165" s="286">
        <v>2100000</v>
      </c>
      <c r="K165" s="286">
        <v>2170000</v>
      </c>
      <c r="L165" s="286">
        <v>2100000</v>
      </c>
      <c r="M165" s="286">
        <v>2170000</v>
      </c>
      <c r="N165" s="286">
        <v>2170000</v>
      </c>
      <c r="O165" s="286">
        <v>2100000</v>
      </c>
      <c r="P165" s="286">
        <v>2170000</v>
      </c>
      <c r="Q165" s="286">
        <v>2100000</v>
      </c>
      <c r="R165" s="286">
        <v>2100000</v>
      </c>
      <c r="S165" s="328">
        <f t="shared" si="17"/>
        <v>25480000</v>
      </c>
      <c r="T165" s="255">
        <f t="shared" si="16"/>
        <v>2123333.3333333335</v>
      </c>
      <c r="U165" s="292">
        <f t="shared" si="18"/>
        <v>27603333.333333332</v>
      </c>
      <c r="V165" s="374"/>
      <c r="W165" s="375"/>
      <c r="X165" s="376"/>
      <c r="Y165" s="376"/>
      <c r="Z165" s="376"/>
      <c r="AA165" s="376"/>
      <c r="AB165" s="376"/>
      <c r="AC165" s="376"/>
      <c r="AD165" s="376"/>
      <c r="AE165" s="376"/>
      <c r="AF165" s="376"/>
      <c r="AG165" s="376"/>
      <c r="AH165" s="376"/>
      <c r="AI165" s="376"/>
      <c r="AJ165" s="376"/>
      <c r="AK165" s="376"/>
      <c r="AL165" s="376"/>
      <c r="AM165" s="376"/>
      <c r="AN165" s="376"/>
      <c r="AO165" s="376"/>
      <c r="AP165" s="376"/>
      <c r="AQ165" s="376"/>
      <c r="AR165" s="376"/>
      <c r="AS165" s="376"/>
      <c r="AT165" s="376"/>
      <c r="AU165" s="376"/>
      <c r="AV165" s="376"/>
      <c r="AW165" s="376"/>
      <c r="AX165" s="376"/>
      <c r="AY165" s="376"/>
      <c r="AZ165" s="376"/>
      <c r="BA165" s="376"/>
      <c r="BB165" s="376"/>
      <c r="BC165" s="376"/>
      <c r="BD165" s="376"/>
      <c r="BE165" s="376"/>
      <c r="BF165" s="376"/>
      <c r="BG165" s="376"/>
      <c r="BH165" s="376"/>
      <c r="BI165" s="376"/>
      <c r="BJ165" s="376"/>
      <c r="BK165" s="376"/>
      <c r="BL165" s="376"/>
      <c r="BM165" s="376"/>
      <c r="BN165" s="376"/>
      <c r="BO165" s="376"/>
      <c r="BP165" s="376"/>
      <c r="BQ165" s="376"/>
      <c r="BR165" s="376"/>
      <c r="BS165" s="376"/>
      <c r="BT165" s="376"/>
      <c r="BU165" s="376"/>
      <c r="BV165" s="376"/>
      <c r="BW165" s="376"/>
      <c r="BX165" s="376"/>
      <c r="BY165" s="376"/>
      <c r="BZ165" s="376"/>
      <c r="CA165" s="376"/>
      <c r="CB165" s="376"/>
      <c r="CC165" s="376"/>
      <c r="CD165" s="376"/>
      <c r="CE165" s="376"/>
      <c r="CF165" s="376"/>
      <c r="CG165" s="376"/>
      <c r="CH165" s="376"/>
      <c r="CI165" s="376"/>
      <c r="CJ165" s="376"/>
      <c r="CK165" s="376"/>
      <c r="CL165" s="376"/>
      <c r="CM165" s="376"/>
      <c r="CN165" s="376"/>
      <c r="CO165" s="376"/>
      <c r="CP165" s="376"/>
      <c r="CQ165" s="376"/>
      <c r="CR165" s="376"/>
      <c r="CS165" s="376"/>
      <c r="CT165" s="376"/>
      <c r="CU165" s="376"/>
      <c r="CV165" s="376"/>
      <c r="CW165" s="376"/>
      <c r="CX165" s="376"/>
      <c r="CY165" s="376"/>
      <c r="CZ165" s="376"/>
      <c r="DA165" s="376"/>
      <c r="DB165" s="376"/>
      <c r="DC165" s="376"/>
      <c r="DD165" s="376"/>
    </row>
    <row r="166" spans="1:108" s="331" customFormat="1" x14ac:dyDescent="0.25">
      <c r="A166" s="295">
        <v>144</v>
      </c>
      <c r="B166" s="289"/>
      <c r="C166" s="285">
        <v>1096267</v>
      </c>
      <c r="D166" s="284" t="s">
        <v>395</v>
      </c>
      <c r="E166" s="325">
        <v>146</v>
      </c>
      <c r="F166" s="326" t="s">
        <v>24</v>
      </c>
      <c r="G166" s="286">
        <v>1890000</v>
      </c>
      <c r="H166" s="286">
        <v>1680000</v>
      </c>
      <c r="I166" s="286">
        <v>1820000</v>
      </c>
      <c r="J166" s="286">
        <v>1750000</v>
      </c>
      <c r="K166" s="286">
        <v>1890000</v>
      </c>
      <c r="L166" s="286">
        <v>1750000</v>
      </c>
      <c r="M166" s="286">
        <v>1890000</v>
      </c>
      <c r="N166" s="286">
        <v>1890000</v>
      </c>
      <c r="O166" s="286">
        <v>1750000</v>
      </c>
      <c r="P166" s="286">
        <v>1960000</v>
      </c>
      <c r="Q166" s="286">
        <v>1750000</v>
      </c>
      <c r="R166" s="286">
        <v>1750000</v>
      </c>
      <c r="S166" s="328">
        <f t="shared" si="17"/>
        <v>21770000</v>
      </c>
      <c r="T166" s="255">
        <f t="shared" si="16"/>
        <v>1814166.6666666667</v>
      </c>
      <c r="U166" s="292">
        <f t="shared" si="18"/>
        <v>23584166.666666668</v>
      </c>
      <c r="V166" s="374"/>
      <c r="W166" s="375"/>
      <c r="X166" s="376"/>
      <c r="Y166" s="376"/>
      <c r="Z166" s="376"/>
      <c r="AA166" s="376"/>
      <c r="AB166" s="376"/>
      <c r="AC166" s="376"/>
      <c r="AD166" s="376"/>
      <c r="AE166" s="376"/>
      <c r="AF166" s="376"/>
      <c r="AG166" s="376"/>
      <c r="AH166" s="376"/>
      <c r="AI166" s="376"/>
      <c r="AJ166" s="376"/>
      <c r="AK166" s="376"/>
      <c r="AL166" s="376"/>
      <c r="AM166" s="376"/>
      <c r="AN166" s="376"/>
      <c r="AO166" s="376"/>
      <c r="AP166" s="376"/>
      <c r="AQ166" s="376"/>
      <c r="AR166" s="376"/>
      <c r="AS166" s="376"/>
      <c r="AT166" s="376"/>
      <c r="AU166" s="376"/>
      <c r="AV166" s="376"/>
      <c r="AW166" s="376"/>
      <c r="AX166" s="376"/>
      <c r="AY166" s="376"/>
      <c r="AZ166" s="376"/>
      <c r="BA166" s="376"/>
      <c r="BB166" s="376"/>
      <c r="BC166" s="376"/>
      <c r="BD166" s="376"/>
      <c r="BE166" s="376"/>
      <c r="BF166" s="376"/>
      <c r="BG166" s="376"/>
      <c r="BH166" s="376"/>
      <c r="BI166" s="376"/>
      <c r="BJ166" s="376"/>
      <c r="BK166" s="376"/>
      <c r="BL166" s="376"/>
      <c r="BM166" s="376"/>
      <c r="BN166" s="376"/>
      <c r="BO166" s="376"/>
      <c r="BP166" s="376"/>
      <c r="BQ166" s="376"/>
      <c r="BR166" s="376"/>
      <c r="BS166" s="376"/>
      <c r="BT166" s="376"/>
      <c r="BU166" s="376"/>
      <c r="BV166" s="376"/>
      <c r="BW166" s="376"/>
      <c r="BX166" s="376"/>
      <c r="BY166" s="376"/>
      <c r="BZ166" s="376"/>
      <c r="CA166" s="376"/>
      <c r="CB166" s="376"/>
      <c r="CC166" s="376"/>
      <c r="CD166" s="376"/>
      <c r="CE166" s="376"/>
      <c r="CF166" s="376"/>
      <c r="CG166" s="376"/>
      <c r="CH166" s="376"/>
      <c r="CI166" s="376"/>
      <c r="CJ166" s="376"/>
      <c r="CK166" s="376"/>
      <c r="CL166" s="376"/>
      <c r="CM166" s="376"/>
      <c r="CN166" s="376"/>
      <c r="CO166" s="376"/>
      <c r="CP166" s="376"/>
      <c r="CQ166" s="376"/>
      <c r="CR166" s="376"/>
      <c r="CS166" s="376"/>
      <c r="CT166" s="376"/>
      <c r="CU166" s="376"/>
      <c r="CV166" s="376"/>
      <c r="CW166" s="376"/>
      <c r="CX166" s="376"/>
      <c r="CY166" s="376"/>
      <c r="CZ166" s="376"/>
      <c r="DA166" s="376"/>
      <c r="DB166" s="376"/>
      <c r="DC166" s="376"/>
      <c r="DD166" s="376"/>
    </row>
    <row r="167" spans="1:108" s="331" customFormat="1" x14ac:dyDescent="0.25">
      <c r="A167" s="295">
        <v>145</v>
      </c>
      <c r="B167" s="289"/>
      <c r="C167" s="285">
        <v>2405939</v>
      </c>
      <c r="D167" s="284" t="s">
        <v>385</v>
      </c>
      <c r="E167" s="325">
        <v>147</v>
      </c>
      <c r="F167" s="326" t="s">
        <v>24</v>
      </c>
      <c r="G167" s="286">
        <v>1610000</v>
      </c>
      <c r="H167" s="286">
        <v>1890000</v>
      </c>
      <c r="I167" s="286">
        <v>1890000</v>
      </c>
      <c r="J167" s="286">
        <v>1820000</v>
      </c>
      <c r="K167" s="286">
        <v>1890000</v>
      </c>
      <c r="L167" s="286">
        <v>2030000</v>
      </c>
      <c r="M167" s="286">
        <v>2100000</v>
      </c>
      <c r="N167" s="286">
        <v>1960000</v>
      </c>
      <c r="O167" s="286">
        <v>2030000</v>
      </c>
      <c r="P167" s="286">
        <v>1960000</v>
      </c>
      <c r="Q167" s="286">
        <v>1890000</v>
      </c>
      <c r="R167" s="286">
        <v>1890000</v>
      </c>
      <c r="S167" s="328">
        <f t="shared" si="17"/>
        <v>22960000</v>
      </c>
      <c r="T167" s="255">
        <f t="shared" si="16"/>
        <v>1913333.3333333333</v>
      </c>
      <c r="U167" s="292">
        <f t="shared" si="18"/>
        <v>24873333.333333332</v>
      </c>
      <c r="V167" s="374"/>
      <c r="W167" s="375"/>
      <c r="X167" s="376"/>
      <c r="Y167" s="376"/>
      <c r="Z167" s="376"/>
      <c r="AA167" s="376"/>
      <c r="AB167" s="376"/>
      <c r="AC167" s="376"/>
      <c r="AD167" s="376"/>
      <c r="AE167" s="376"/>
      <c r="AF167" s="376"/>
      <c r="AG167" s="376"/>
      <c r="AH167" s="376"/>
      <c r="AI167" s="376"/>
      <c r="AJ167" s="376"/>
      <c r="AK167" s="376"/>
      <c r="AL167" s="376"/>
      <c r="AM167" s="376"/>
      <c r="AN167" s="376"/>
      <c r="AO167" s="376"/>
      <c r="AP167" s="376"/>
      <c r="AQ167" s="376"/>
      <c r="AR167" s="376"/>
      <c r="AS167" s="376"/>
      <c r="AT167" s="376"/>
      <c r="AU167" s="376"/>
      <c r="AV167" s="376"/>
      <c r="AW167" s="376"/>
      <c r="AX167" s="376"/>
      <c r="AY167" s="376"/>
      <c r="AZ167" s="376"/>
      <c r="BA167" s="376"/>
      <c r="BB167" s="376"/>
      <c r="BC167" s="376"/>
      <c r="BD167" s="376"/>
      <c r="BE167" s="376"/>
      <c r="BF167" s="376"/>
      <c r="BG167" s="376"/>
      <c r="BH167" s="376"/>
      <c r="BI167" s="376"/>
      <c r="BJ167" s="376"/>
      <c r="BK167" s="376"/>
      <c r="BL167" s="376"/>
      <c r="BM167" s="376"/>
      <c r="BN167" s="376"/>
      <c r="BO167" s="376"/>
      <c r="BP167" s="376"/>
      <c r="BQ167" s="376"/>
      <c r="BR167" s="376"/>
      <c r="BS167" s="376"/>
      <c r="BT167" s="376"/>
      <c r="BU167" s="376"/>
      <c r="BV167" s="376"/>
      <c r="BW167" s="376"/>
      <c r="BX167" s="376"/>
      <c r="BY167" s="376"/>
      <c r="BZ167" s="376"/>
      <c r="CA167" s="376"/>
      <c r="CB167" s="376"/>
      <c r="CC167" s="376"/>
      <c r="CD167" s="376"/>
      <c r="CE167" s="376"/>
      <c r="CF167" s="376"/>
      <c r="CG167" s="376"/>
      <c r="CH167" s="376"/>
      <c r="CI167" s="376"/>
      <c r="CJ167" s="376"/>
      <c r="CK167" s="376"/>
      <c r="CL167" s="376"/>
      <c r="CM167" s="376"/>
      <c r="CN167" s="376"/>
      <c r="CO167" s="376"/>
      <c r="CP167" s="376"/>
      <c r="CQ167" s="376"/>
      <c r="CR167" s="376"/>
      <c r="CS167" s="376"/>
      <c r="CT167" s="376"/>
      <c r="CU167" s="376"/>
      <c r="CV167" s="376"/>
      <c r="CW167" s="376"/>
      <c r="CX167" s="376"/>
      <c r="CY167" s="376"/>
      <c r="CZ167" s="376"/>
      <c r="DA167" s="376"/>
      <c r="DB167" s="376"/>
      <c r="DC167" s="376"/>
      <c r="DD167" s="376"/>
    </row>
    <row r="168" spans="1:108" s="331" customFormat="1" x14ac:dyDescent="0.25">
      <c r="A168" s="295">
        <v>146</v>
      </c>
      <c r="B168" s="289"/>
      <c r="C168" s="285">
        <v>1857981</v>
      </c>
      <c r="D168" s="284" t="s">
        <v>293</v>
      </c>
      <c r="E168" s="325">
        <v>148</v>
      </c>
      <c r="F168" s="326" t="s">
        <v>24</v>
      </c>
      <c r="G168" s="286">
        <v>1890000</v>
      </c>
      <c r="H168" s="286">
        <v>1960000</v>
      </c>
      <c r="I168" s="286">
        <v>1680000</v>
      </c>
      <c r="J168" s="286">
        <v>1680000</v>
      </c>
      <c r="K168" s="286">
        <v>1820000</v>
      </c>
      <c r="L168" s="286">
        <v>1680000</v>
      </c>
      <c r="M168" s="286">
        <v>1890000</v>
      </c>
      <c r="N168" s="286">
        <v>1750000</v>
      </c>
      <c r="O168" s="286">
        <v>1750000</v>
      </c>
      <c r="P168" s="286">
        <v>1890000</v>
      </c>
      <c r="Q168" s="286">
        <v>1750000</v>
      </c>
      <c r="R168" s="286">
        <v>1750000</v>
      </c>
      <c r="S168" s="328">
        <f t="shared" si="17"/>
        <v>21490000</v>
      </c>
      <c r="T168" s="255">
        <f t="shared" si="16"/>
        <v>1790833.3333333333</v>
      </c>
      <c r="U168" s="292">
        <f t="shared" si="18"/>
        <v>23280833.333333332</v>
      </c>
      <c r="V168" s="374"/>
      <c r="W168" s="375"/>
      <c r="X168" s="376"/>
      <c r="Y168" s="376"/>
      <c r="Z168" s="376"/>
      <c r="AA168" s="376"/>
      <c r="AB168" s="376"/>
      <c r="AC168" s="376"/>
      <c r="AD168" s="376"/>
      <c r="AE168" s="376"/>
      <c r="AF168" s="376"/>
      <c r="AG168" s="376"/>
      <c r="AH168" s="376"/>
      <c r="AI168" s="376"/>
      <c r="AJ168" s="376"/>
      <c r="AK168" s="376"/>
      <c r="AL168" s="376"/>
      <c r="AM168" s="376"/>
      <c r="AN168" s="376"/>
      <c r="AO168" s="376"/>
      <c r="AP168" s="376"/>
      <c r="AQ168" s="376"/>
      <c r="AR168" s="376"/>
      <c r="AS168" s="376"/>
      <c r="AT168" s="376"/>
      <c r="AU168" s="376"/>
      <c r="AV168" s="376"/>
      <c r="AW168" s="376"/>
      <c r="AX168" s="376"/>
      <c r="AY168" s="376"/>
      <c r="AZ168" s="376"/>
      <c r="BA168" s="376"/>
      <c r="BB168" s="376"/>
      <c r="BC168" s="376"/>
      <c r="BD168" s="376"/>
      <c r="BE168" s="376"/>
      <c r="BF168" s="376"/>
      <c r="BG168" s="376"/>
      <c r="BH168" s="376"/>
      <c r="BI168" s="376"/>
      <c r="BJ168" s="376"/>
      <c r="BK168" s="376"/>
      <c r="BL168" s="376"/>
      <c r="BM168" s="376"/>
      <c r="BN168" s="376"/>
      <c r="BO168" s="376"/>
      <c r="BP168" s="376"/>
      <c r="BQ168" s="376"/>
      <c r="BR168" s="376"/>
      <c r="BS168" s="376"/>
      <c r="BT168" s="376"/>
      <c r="BU168" s="376"/>
      <c r="BV168" s="376"/>
      <c r="BW168" s="376"/>
      <c r="BX168" s="376"/>
      <c r="BY168" s="376"/>
      <c r="BZ168" s="376"/>
      <c r="CA168" s="376"/>
      <c r="CB168" s="376"/>
      <c r="CC168" s="376"/>
      <c r="CD168" s="376"/>
      <c r="CE168" s="376"/>
      <c r="CF168" s="376"/>
      <c r="CG168" s="376"/>
      <c r="CH168" s="376"/>
      <c r="CI168" s="376"/>
      <c r="CJ168" s="376"/>
      <c r="CK168" s="376"/>
      <c r="CL168" s="376"/>
      <c r="CM168" s="376"/>
      <c r="CN168" s="376"/>
      <c r="CO168" s="376"/>
      <c r="CP168" s="376"/>
      <c r="CQ168" s="376"/>
      <c r="CR168" s="376"/>
      <c r="CS168" s="376"/>
      <c r="CT168" s="376"/>
      <c r="CU168" s="376"/>
      <c r="CV168" s="376"/>
      <c r="CW168" s="376"/>
      <c r="CX168" s="376"/>
      <c r="CY168" s="376"/>
      <c r="CZ168" s="376"/>
      <c r="DA168" s="376"/>
      <c r="DB168" s="376"/>
      <c r="DC168" s="376"/>
      <c r="DD168" s="376"/>
    </row>
    <row r="169" spans="1:108" s="331" customFormat="1" x14ac:dyDescent="0.25">
      <c r="A169" s="295">
        <v>147</v>
      </c>
      <c r="B169" s="289"/>
      <c r="C169" s="285">
        <v>5074363</v>
      </c>
      <c r="D169" s="284" t="s">
        <v>411</v>
      </c>
      <c r="E169" s="325">
        <v>149</v>
      </c>
      <c r="F169" s="326" t="s">
        <v>24</v>
      </c>
      <c r="G169" s="286">
        <v>1680000</v>
      </c>
      <c r="H169" s="286">
        <v>1680000</v>
      </c>
      <c r="I169" s="286">
        <v>1680000</v>
      </c>
      <c r="J169" s="286">
        <v>1680000</v>
      </c>
      <c r="K169" s="286">
        <v>1890000</v>
      </c>
      <c r="L169" s="286">
        <v>2100000</v>
      </c>
      <c r="M169" s="286">
        <v>1890000</v>
      </c>
      <c r="N169" s="286">
        <v>1960000</v>
      </c>
      <c r="O169" s="286">
        <v>1890000</v>
      </c>
      <c r="P169" s="286">
        <v>1890000</v>
      </c>
      <c r="Q169" s="286">
        <v>1890000</v>
      </c>
      <c r="R169" s="286">
        <v>1890000</v>
      </c>
      <c r="S169" s="328">
        <f t="shared" si="17"/>
        <v>22120000</v>
      </c>
      <c r="T169" s="255">
        <f t="shared" si="16"/>
        <v>1843333.3333333333</v>
      </c>
      <c r="U169" s="292">
        <f t="shared" si="18"/>
        <v>23963333.333333332</v>
      </c>
      <c r="V169" s="374"/>
      <c r="W169" s="375"/>
      <c r="X169" s="376"/>
      <c r="Y169" s="376"/>
      <c r="Z169" s="376"/>
      <c r="AA169" s="376"/>
      <c r="AB169" s="376"/>
      <c r="AC169" s="376"/>
      <c r="AD169" s="376"/>
      <c r="AE169" s="376"/>
      <c r="AF169" s="376"/>
      <c r="AG169" s="376"/>
      <c r="AH169" s="376"/>
      <c r="AI169" s="376"/>
      <c r="AJ169" s="376"/>
      <c r="AK169" s="376"/>
      <c r="AL169" s="376"/>
      <c r="AM169" s="376"/>
      <c r="AN169" s="376"/>
      <c r="AO169" s="376"/>
      <c r="AP169" s="376"/>
      <c r="AQ169" s="376"/>
      <c r="AR169" s="376"/>
      <c r="AS169" s="376"/>
      <c r="AT169" s="376"/>
      <c r="AU169" s="376"/>
      <c r="AV169" s="376"/>
      <c r="AW169" s="376"/>
      <c r="AX169" s="376"/>
      <c r="AY169" s="376"/>
      <c r="AZ169" s="376"/>
      <c r="BA169" s="376"/>
      <c r="BB169" s="376"/>
      <c r="BC169" s="376"/>
      <c r="BD169" s="376"/>
      <c r="BE169" s="376"/>
      <c r="BF169" s="376"/>
      <c r="BG169" s="376"/>
      <c r="BH169" s="376"/>
      <c r="BI169" s="376"/>
      <c r="BJ169" s="376"/>
      <c r="BK169" s="376"/>
      <c r="BL169" s="376"/>
      <c r="BM169" s="376"/>
      <c r="BN169" s="376"/>
      <c r="BO169" s="376"/>
      <c r="BP169" s="376"/>
      <c r="BQ169" s="376"/>
      <c r="BR169" s="376"/>
      <c r="BS169" s="376"/>
      <c r="BT169" s="376"/>
      <c r="BU169" s="376"/>
      <c r="BV169" s="376"/>
      <c r="BW169" s="376"/>
      <c r="BX169" s="376"/>
      <c r="BY169" s="376"/>
      <c r="BZ169" s="376"/>
      <c r="CA169" s="376"/>
      <c r="CB169" s="376"/>
      <c r="CC169" s="376"/>
      <c r="CD169" s="376"/>
      <c r="CE169" s="376"/>
      <c r="CF169" s="376"/>
      <c r="CG169" s="376"/>
      <c r="CH169" s="376"/>
      <c r="CI169" s="376"/>
      <c r="CJ169" s="376"/>
      <c r="CK169" s="376"/>
      <c r="CL169" s="376"/>
      <c r="CM169" s="376"/>
      <c r="CN169" s="376"/>
      <c r="CO169" s="376"/>
      <c r="CP169" s="376"/>
      <c r="CQ169" s="376"/>
      <c r="CR169" s="376"/>
      <c r="CS169" s="376"/>
      <c r="CT169" s="376"/>
      <c r="CU169" s="376"/>
      <c r="CV169" s="376"/>
      <c r="CW169" s="376"/>
      <c r="CX169" s="376"/>
      <c r="CY169" s="376"/>
      <c r="CZ169" s="376"/>
      <c r="DA169" s="376"/>
      <c r="DB169" s="376"/>
      <c r="DC169" s="376"/>
      <c r="DD169" s="376"/>
    </row>
    <row r="170" spans="1:108" s="331" customFormat="1" x14ac:dyDescent="0.25">
      <c r="A170" s="295">
        <v>148</v>
      </c>
      <c r="B170" s="289"/>
      <c r="C170" s="283">
        <v>3691030</v>
      </c>
      <c r="D170" s="284" t="s">
        <v>452</v>
      </c>
      <c r="E170" s="325">
        <v>150</v>
      </c>
      <c r="F170" s="326" t="s">
        <v>24</v>
      </c>
      <c r="G170" s="286">
        <v>1890000</v>
      </c>
      <c r="H170" s="286">
        <v>1680000</v>
      </c>
      <c r="I170" s="286">
        <v>1960000</v>
      </c>
      <c r="J170" s="286">
        <v>1820000</v>
      </c>
      <c r="K170" s="286">
        <v>1890000</v>
      </c>
      <c r="L170" s="286">
        <v>1960000</v>
      </c>
      <c r="M170" s="286">
        <v>2030000</v>
      </c>
      <c r="N170" s="286">
        <v>1820000</v>
      </c>
      <c r="O170" s="286">
        <v>1890000</v>
      </c>
      <c r="P170" s="286">
        <v>2030000</v>
      </c>
      <c r="Q170" s="286">
        <v>2030000</v>
      </c>
      <c r="R170" s="286">
        <v>2030000</v>
      </c>
      <c r="S170" s="328">
        <f t="shared" si="17"/>
        <v>23030000</v>
      </c>
      <c r="T170" s="255">
        <f t="shared" si="16"/>
        <v>1919166.6666666667</v>
      </c>
      <c r="U170" s="292">
        <f t="shared" si="18"/>
        <v>24949166.666666668</v>
      </c>
      <c r="V170" s="374"/>
      <c r="W170" s="375"/>
      <c r="X170" s="376"/>
      <c r="Y170" s="376"/>
      <c r="Z170" s="376"/>
      <c r="AA170" s="376"/>
      <c r="AB170" s="376"/>
      <c r="AC170" s="376"/>
      <c r="AD170" s="376"/>
      <c r="AE170" s="376"/>
      <c r="AF170" s="376"/>
      <c r="AG170" s="376"/>
      <c r="AH170" s="376"/>
      <c r="AI170" s="376"/>
      <c r="AJ170" s="376"/>
      <c r="AK170" s="376"/>
      <c r="AL170" s="376"/>
      <c r="AM170" s="376"/>
      <c r="AN170" s="376"/>
      <c r="AO170" s="376"/>
      <c r="AP170" s="376"/>
      <c r="AQ170" s="376"/>
      <c r="AR170" s="376"/>
      <c r="AS170" s="376"/>
      <c r="AT170" s="376"/>
      <c r="AU170" s="376"/>
      <c r="AV170" s="376"/>
      <c r="AW170" s="376"/>
      <c r="AX170" s="376"/>
      <c r="AY170" s="376"/>
      <c r="AZ170" s="376"/>
      <c r="BA170" s="376"/>
      <c r="BB170" s="376"/>
      <c r="BC170" s="376"/>
      <c r="BD170" s="376"/>
      <c r="BE170" s="376"/>
      <c r="BF170" s="376"/>
      <c r="BG170" s="376"/>
      <c r="BH170" s="376"/>
      <c r="BI170" s="376"/>
      <c r="BJ170" s="376"/>
      <c r="BK170" s="376"/>
      <c r="BL170" s="376"/>
      <c r="BM170" s="376"/>
      <c r="BN170" s="376"/>
      <c r="BO170" s="376"/>
      <c r="BP170" s="376"/>
      <c r="BQ170" s="376"/>
      <c r="BR170" s="376"/>
      <c r="BS170" s="376"/>
      <c r="BT170" s="376"/>
      <c r="BU170" s="376"/>
      <c r="BV170" s="376"/>
      <c r="BW170" s="376"/>
      <c r="BX170" s="376"/>
      <c r="BY170" s="376"/>
      <c r="BZ170" s="376"/>
      <c r="CA170" s="376"/>
      <c r="CB170" s="376"/>
      <c r="CC170" s="376"/>
      <c r="CD170" s="376"/>
      <c r="CE170" s="376"/>
      <c r="CF170" s="376"/>
      <c r="CG170" s="376"/>
      <c r="CH170" s="376"/>
      <c r="CI170" s="376"/>
      <c r="CJ170" s="376"/>
      <c r="CK170" s="376"/>
      <c r="CL170" s="376"/>
      <c r="CM170" s="376"/>
      <c r="CN170" s="376"/>
      <c r="CO170" s="376"/>
      <c r="CP170" s="376"/>
      <c r="CQ170" s="376"/>
      <c r="CR170" s="376"/>
      <c r="CS170" s="376"/>
      <c r="CT170" s="376"/>
      <c r="CU170" s="376"/>
      <c r="CV170" s="376"/>
      <c r="CW170" s="376"/>
      <c r="CX170" s="376"/>
      <c r="CY170" s="376"/>
      <c r="CZ170" s="376"/>
      <c r="DA170" s="376"/>
      <c r="DB170" s="376"/>
      <c r="DC170" s="376"/>
      <c r="DD170" s="376"/>
    </row>
    <row r="171" spans="1:108" s="331" customFormat="1" x14ac:dyDescent="0.25">
      <c r="A171" s="295">
        <v>149</v>
      </c>
      <c r="B171" s="289"/>
      <c r="C171" s="283">
        <v>1762886</v>
      </c>
      <c r="D171" s="284" t="s">
        <v>399</v>
      </c>
      <c r="E171" s="325">
        <v>151</v>
      </c>
      <c r="F171" s="326" t="s">
        <v>24</v>
      </c>
      <c r="G171" s="286">
        <v>1820000</v>
      </c>
      <c r="H171" s="286">
        <v>1750000</v>
      </c>
      <c r="I171" s="286">
        <v>1960000</v>
      </c>
      <c r="J171" s="286">
        <v>1820000</v>
      </c>
      <c r="K171" s="286">
        <v>1890000</v>
      </c>
      <c r="L171" s="286">
        <v>1960000</v>
      </c>
      <c r="M171" s="286">
        <v>2030000</v>
      </c>
      <c r="N171" s="286">
        <v>1890000</v>
      </c>
      <c r="O171" s="286">
        <v>2030000</v>
      </c>
      <c r="P171" s="286">
        <v>2100000</v>
      </c>
      <c r="Q171" s="286">
        <v>1890000</v>
      </c>
      <c r="R171" s="286">
        <v>1890000</v>
      </c>
      <c r="S171" s="328">
        <f t="shared" si="17"/>
        <v>23030000</v>
      </c>
      <c r="T171" s="255">
        <f t="shared" si="16"/>
        <v>1919166.6666666667</v>
      </c>
      <c r="U171" s="292">
        <f t="shared" si="18"/>
        <v>24949166.666666668</v>
      </c>
      <c r="V171" s="374"/>
      <c r="W171" s="375"/>
      <c r="X171" s="376"/>
      <c r="Y171" s="376"/>
      <c r="Z171" s="376"/>
      <c r="AA171" s="376"/>
      <c r="AB171" s="376"/>
      <c r="AC171" s="376"/>
      <c r="AD171" s="376"/>
      <c r="AE171" s="376"/>
      <c r="AF171" s="376"/>
      <c r="AG171" s="376"/>
      <c r="AH171" s="376"/>
      <c r="AI171" s="376"/>
      <c r="AJ171" s="376"/>
      <c r="AK171" s="376"/>
      <c r="AL171" s="376"/>
      <c r="AM171" s="376"/>
      <c r="AN171" s="376"/>
      <c r="AO171" s="376"/>
      <c r="AP171" s="376"/>
      <c r="AQ171" s="376"/>
      <c r="AR171" s="376"/>
      <c r="AS171" s="376"/>
      <c r="AT171" s="376"/>
      <c r="AU171" s="376"/>
      <c r="AV171" s="376"/>
      <c r="AW171" s="376"/>
      <c r="AX171" s="376"/>
      <c r="AY171" s="376"/>
      <c r="AZ171" s="376"/>
      <c r="BA171" s="376"/>
      <c r="BB171" s="376"/>
      <c r="BC171" s="376"/>
      <c r="BD171" s="376"/>
      <c r="BE171" s="376"/>
      <c r="BF171" s="376"/>
      <c r="BG171" s="376"/>
      <c r="BH171" s="376"/>
      <c r="BI171" s="376"/>
      <c r="BJ171" s="376"/>
      <c r="BK171" s="376"/>
      <c r="BL171" s="376"/>
      <c r="BM171" s="376"/>
      <c r="BN171" s="376"/>
      <c r="BO171" s="376"/>
      <c r="BP171" s="376"/>
      <c r="BQ171" s="376"/>
      <c r="BR171" s="376"/>
      <c r="BS171" s="376"/>
      <c r="BT171" s="376"/>
      <c r="BU171" s="376"/>
      <c r="BV171" s="376"/>
      <c r="BW171" s="376"/>
      <c r="BX171" s="376"/>
      <c r="BY171" s="376"/>
      <c r="BZ171" s="376"/>
      <c r="CA171" s="376"/>
      <c r="CB171" s="376"/>
      <c r="CC171" s="376"/>
      <c r="CD171" s="376"/>
      <c r="CE171" s="376"/>
      <c r="CF171" s="376"/>
      <c r="CG171" s="376"/>
      <c r="CH171" s="376"/>
      <c r="CI171" s="376"/>
      <c r="CJ171" s="376"/>
      <c r="CK171" s="376"/>
      <c r="CL171" s="376"/>
      <c r="CM171" s="376"/>
      <c r="CN171" s="376"/>
      <c r="CO171" s="376"/>
      <c r="CP171" s="376"/>
      <c r="CQ171" s="376"/>
      <c r="CR171" s="376"/>
      <c r="CS171" s="376"/>
      <c r="CT171" s="376"/>
      <c r="CU171" s="376"/>
      <c r="CV171" s="376"/>
      <c r="CW171" s="376"/>
      <c r="CX171" s="376"/>
      <c r="CY171" s="376"/>
      <c r="CZ171" s="376"/>
      <c r="DA171" s="376"/>
      <c r="DB171" s="376"/>
      <c r="DC171" s="376"/>
      <c r="DD171" s="376"/>
    </row>
    <row r="172" spans="1:108" s="331" customFormat="1" x14ac:dyDescent="0.25">
      <c r="A172" s="295">
        <v>150</v>
      </c>
      <c r="B172" s="289"/>
      <c r="C172" s="285">
        <v>1931579</v>
      </c>
      <c r="D172" s="284" t="s">
        <v>400</v>
      </c>
      <c r="E172" s="325">
        <v>152</v>
      </c>
      <c r="F172" s="326" t="s">
        <v>24</v>
      </c>
      <c r="G172" s="286">
        <v>2170000</v>
      </c>
      <c r="H172" s="286">
        <v>1960000</v>
      </c>
      <c r="I172" s="286">
        <v>2170000</v>
      </c>
      <c r="J172" s="286">
        <v>2100000</v>
      </c>
      <c r="K172" s="286">
        <v>2170000</v>
      </c>
      <c r="L172" s="286">
        <v>2100000</v>
      </c>
      <c r="M172" s="286">
        <v>2170000</v>
      </c>
      <c r="N172" s="286">
        <v>2170000</v>
      </c>
      <c r="O172" s="286">
        <v>2100000</v>
      </c>
      <c r="P172" s="286">
        <v>2170000</v>
      </c>
      <c r="Q172" s="286">
        <v>2100000</v>
      </c>
      <c r="R172" s="286">
        <v>2100000</v>
      </c>
      <c r="S172" s="328">
        <f t="shared" si="17"/>
        <v>25480000</v>
      </c>
      <c r="T172" s="255">
        <f t="shared" si="16"/>
        <v>2123333.3333333335</v>
      </c>
      <c r="U172" s="292">
        <f t="shared" si="18"/>
        <v>27603333.333333332</v>
      </c>
      <c r="V172" s="374"/>
      <c r="W172" s="375"/>
      <c r="X172" s="376"/>
      <c r="Y172" s="376"/>
      <c r="Z172" s="376"/>
      <c r="AA172" s="376"/>
      <c r="AB172" s="376"/>
      <c r="AC172" s="376"/>
      <c r="AD172" s="376"/>
      <c r="AE172" s="376"/>
      <c r="AF172" s="376"/>
      <c r="AG172" s="376"/>
      <c r="AH172" s="376"/>
      <c r="AI172" s="376"/>
      <c r="AJ172" s="376"/>
      <c r="AK172" s="376"/>
      <c r="AL172" s="376"/>
      <c r="AM172" s="376"/>
      <c r="AN172" s="376"/>
      <c r="AO172" s="376"/>
      <c r="AP172" s="376"/>
      <c r="AQ172" s="376"/>
      <c r="AR172" s="376"/>
      <c r="AS172" s="376"/>
      <c r="AT172" s="376"/>
      <c r="AU172" s="376"/>
      <c r="AV172" s="376"/>
      <c r="AW172" s="376"/>
      <c r="AX172" s="376"/>
      <c r="AY172" s="376"/>
      <c r="AZ172" s="376"/>
      <c r="BA172" s="376"/>
      <c r="BB172" s="376"/>
      <c r="BC172" s="376"/>
      <c r="BD172" s="376"/>
      <c r="BE172" s="376"/>
      <c r="BF172" s="376"/>
      <c r="BG172" s="376"/>
      <c r="BH172" s="376"/>
      <c r="BI172" s="376"/>
      <c r="BJ172" s="376"/>
      <c r="BK172" s="376"/>
      <c r="BL172" s="376"/>
      <c r="BM172" s="376"/>
      <c r="BN172" s="376"/>
      <c r="BO172" s="376"/>
      <c r="BP172" s="376"/>
      <c r="BQ172" s="376"/>
      <c r="BR172" s="376"/>
      <c r="BS172" s="376"/>
      <c r="BT172" s="376"/>
      <c r="BU172" s="376"/>
      <c r="BV172" s="376"/>
      <c r="BW172" s="376"/>
      <c r="BX172" s="376"/>
      <c r="BY172" s="376"/>
      <c r="BZ172" s="376"/>
      <c r="CA172" s="376"/>
      <c r="CB172" s="376"/>
      <c r="CC172" s="376"/>
      <c r="CD172" s="376"/>
      <c r="CE172" s="376"/>
      <c r="CF172" s="376"/>
      <c r="CG172" s="376"/>
      <c r="CH172" s="376"/>
      <c r="CI172" s="376"/>
      <c r="CJ172" s="376"/>
      <c r="CK172" s="376"/>
      <c r="CL172" s="376"/>
      <c r="CM172" s="376"/>
      <c r="CN172" s="376"/>
      <c r="CO172" s="376"/>
      <c r="CP172" s="376"/>
      <c r="CQ172" s="376"/>
      <c r="CR172" s="376"/>
      <c r="CS172" s="376"/>
      <c r="CT172" s="376"/>
      <c r="CU172" s="376"/>
      <c r="CV172" s="376"/>
      <c r="CW172" s="376"/>
      <c r="CX172" s="376"/>
      <c r="CY172" s="376"/>
      <c r="CZ172" s="376"/>
      <c r="DA172" s="376"/>
      <c r="DB172" s="376"/>
      <c r="DC172" s="376"/>
      <c r="DD172" s="376"/>
    </row>
    <row r="173" spans="1:108" s="331" customFormat="1" x14ac:dyDescent="0.25">
      <c r="A173" s="295">
        <v>151</v>
      </c>
      <c r="B173" s="289"/>
      <c r="C173" s="285">
        <v>6830994</v>
      </c>
      <c r="D173" s="284" t="s">
        <v>453</v>
      </c>
      <c r="E173" s="325">
        <v>144</v>
      </c>
      <c r="F173" s="326" t="s">
        <v>24</v>
      </c>
      <c r="G173" s="286"/>
      <c r="H173" s="286"/>
      <c r="I173" s="286"/>
      <c r="J173" s="286"/>
      <c r="K173" s="286"/>
      <c r="L173" s="286"/>
      <c r="M173" s="286"/>
      <c r="N173" s="286"/>
      <c r="O173" s="286"/>
      <c r="P173" s="286">
        <v>1960000</v>
      </c>
      <c r="Q173" s="286">
        <v>1610000</v>
      </c>
      <c r="R173" s="286">
        <v>1610000</v>
      </c>
      <c r="S173" s="328">
        <f t="shared" si="17"/>
        <v>5180000</v>
      </c>
      <c r="T173" s="255">
        <f t="shared" si="16"/>
        <v>431666.66666666669</v>
      </c>
      <c r="U173" s="292">
        <f t="shared" si="18"/>
        <v>5611666.666666667</v>
      </c>
      <c r="V173" s="374"/>
      <c r="W173" s="375"/>
      <c r="X173" s="376"/>
      <c r="Y173" s="376"/>
      <c r="Z173" s="376"/>
      <c r="AA173" s="376"/>
      <c r="AB173" s="376"/>
      <c r="AC173" s="376"/>
      <c r="AD173" s="376"/>
      <c r="AE173" s="376"/>
      <c r="AF173" s="376"/>
      <c r="AG173" s="376"/>
      <c r="AH173" s="376"/>
      <c r="AI173" s="376"/>
      <c r="AJ173" s="376"/>
      <c r="AK173" s="376"/>
      <c r="AL173" s="376"/>
      <c r="AM173" s="376"/>
      <c r="AN173" s="376"/>
      <c r="AO173" s="376"/>
      <c r="AP173" s="376"/>
      <c r="AQ173" s="376"/>
      <c r="AR173" s="376"/>
      <c r="AS173" s="376"/>
      <c r="AT173" s="376"/>
      <c r="AU173" s="376"/>
      <c r="AV173" s="376"/>
      <c r="AW173" s="376"/>
      <c r="AX173" s="376"/>
      <c r="AY173" s="376"/>
      <c r="AZ173" s="376"/>
      <c r="BA173" s="376"/>
      <c r="BB173" s="376"/>
      <c r="BC173" s="376"/>
      <c r="BD173" s="376"/>
      <c r="BE173" s="376"/>
      <c r="BF173" s="376"/>
      <c r="BG173" s="376"/>
      <c r="BH173" s="376"/>
      <c r="BI173" s="376"/>
      <c r="BJ173" s="376"/>
      <c r="BK173" s="376"/>
      <c r="BL173" s="376"/>
      <c r="BM173" s="376"/>
      <c r="BN173" s="376"/>
      <c r="BO173" s="376"/>
      <c r="BP173" s="376"/>
      <c r="BQ173" s="376"/>
      <c r="BR173" s="376"/>
      <c r="BS173" s="376"/>
      <c r="BT173" s="376"/>
      <c r="BU173" s="376"/>
      <c r="BV173" s="376"/>
      <c r="BW173" s="376"/>
      <c r="BX173" s="376"/>
      <c r="BY173" s="376"/>
      <c r="BZ173" s="376"/>
      <c r="CA173" s="376"/>
      <c r="CB173" s="376"/>
      <c r="CC173" s="376"/>
      <c r="CD173" s="376"/>
      <c r="CE173" s="376"/>
      <c r="CF173" s="376"/>
      <c r="CG173" s="376"/>
      <c r="CH173" s="376"/>
      <c r="CI173" s="376"/>
      <c r="CJ173" s="376"/>
      <c r="CK173" s="376"/>
      <c r="CL173" s="376"/>
      <c r="CM173" s="376"/>
      <c r="CN173" s="376"/>
      <c r="CO173" s="376"/>
      <c r="CP173" s="376"/>
      <c r="CQ173" s="376"/>
      <c r="CR173" s="376"/>
      <c r="CS173" s="376"/>
      <c r="CT173" s="376"/>
      <c r="CU173" s="376"/>
      <c r="CV173" s="376"/>
      <c r="CW173" s="376"/>
      <c r="CX173" s="376"/>
      <c r="CY173" s="376"/>
      <c r="CZ173" s="376"/>
      <c r="DA173" s="376"/>
      <c r="DB173" s="376"/>
      <c r="DC173" s="376"/>
      <c r="DD173" s="376"/>
    </row>
    <row r="174" spans="1:108" s="331" customFormat="1" ht="21.95" customHeight="1" x14ac:dyDescent="0.25">
      <c r="A174" s="288">
        <v>144</v>
      </c>
      <c r="B174" s="274"/>
      <c r="C174" s="285">
        <v>6181645</v>
      </c>
      <c r="D174" s="284" t="s">
        <v>454</v>
      </c>
      <c r="E174" s="325">
        <v>144</v>
      </c>
      <c r="F174" s="326" t="s">
        <v>24</v>
      </c>
      <c r="G174" s="286"/>
      <c r="H174" s="286"/>
      <c r="I174" s="286"/>
      <c r="J174" s="286"/>
      <c r="K174" s="286"/>
      <c r="L174" s="286"/>
      <c r="M174" s="286"/>
      <c r="N174" s="286"/>
      <c r="O174" s="286"/>
      <c r="P174" s="286">
        <v>420000</v>
      </c>
      <c r="Q174" s="286">
        <v>1750000</v>
      </c>
      <c r="R174" s="286">
        <v>1750000</v>
      </c>
      <c r="S174" s="328">
        <f t="shared" si="17"/>
        <v>3920000</v>
      </c>
      <c r="T174" s="255">
        <f t="shared" si="16"/>
        <v>326666.66666666669</v>
      </c>
      <c r="U174" s="292">
        <f t="shared" si="18"/>
        <v>4246666.666666667</v>
      </c>
      <c r="V174" s="374"/>
      <c r="W174" s="375"/>
      <c r="X174" s="376"/>
      <c r="Y174" s="376"/>
      <c r="Z174" s="376"/>
      <c r="AA174" s="376"/>
      <c r="AB174" s="376"/>
      <c r="AC174" s="376"/>
      <c r="AD174" s="376"/>
      <c r="AE174" s="376"/>
      <c r="AF174" s="376"/>
      <c r="AG174" s="376"/>
      <c r="AH174" s="376"/>
      <c r="AI174" s="376"/>
      <c r="AJ174" s="376"/>
      <c r="AK174" s="376"/>
      <c r="AL174" s="376"/>
      <c r="AM174" s="376"/>
      <c r="AN174" s="376"/>
      <c r="AO174" s="376"/>
      <c r="AP174" s="376"/>
      <c r="AQ174" s="376"/>
      <c r="AR174" s="376"/>
      <c r="AS174" s="376"/>
      <c r="AT174" s="376"/>
      <c r="AU174" s="376"/>
      <c r="AV174" s="376"/>
      <c r="AW174" s="376"/>
      <c r="AX174" s="376"/>
      <c r="AY174" s="376"/>
      <c r="AZ174" s="376"/>
      <c r="BA174" s="376"/>
      <c r="BB174" s="376"/>
      <c r="BC174" s="376"/>
      <c r="BD174" s="376"/>
      <c r="BE174" s="376"/>
      <c r="BF174" s="376"/>
      <c r="BG174" s="376"/>
      <c r="BH174" s="376"/>
      <c r="BI174" s="376"/>
      <c r="BJ174" s="376"/>
      <c r="BK174" s="376"/>
      <c r="BL174" s="376"/>
      <c r="BM174" s="376"/>
      <c r="BN174" s="376"/>
      <c r="BO174" s="376"/>
      <c r="BP174" s="376"/>
      <c r="BQ174" s="376"/>
      <c r="BR174" s="376"/>
      <c r="BS174" s="376"/>
      <c r="BT174" s="376"/>
      <c r="BU174" s="376"/>
      <c r="BV174" s="376"/>
      <c r="BW174" s="376"/>
      <c r="BX174" s="376"/>
      <c r="BY174" s="376"/>
      <c r="BZ174" s="376"/>
      <c r="CA174" s="376"/>
      <c r="CB174" s="376"/>
      <c r="CC174" s="376"/>
      <c r="CD174" s="376"/>
      <c r="CE174" s="376"/>
      <c r="CF174" s="376"/>
      <c r="CG174" s="376"/>
      <c r="CH174" s="376"/>
      <c r="CI174" s="376"/>
      <c r="CJ174" s="376"/>
      <c r="CK174" s="376"/>
      <c r="CL174" s="376"/>
      <c r="CM174" s="376"/>
      <c r="CN174" s="376"/>
      <c r="CO174" s="376"/>
      <c r="CP174" s="376"/>
      <c r="CQ174" s="376"/>
      <c r="CR174" s="376"/>
      <c r="CS174" s="376"/>
      <c r="CT174" s="376"/>
      <c r="CU174" s="376"/>
      <c r="CV174" s="376"/>
      <c r="CW174" s="376"/>
      <c r="CX174" s="376"/>
      <c r="CY174" s="376"/>
      <c r="CZ174" s="376"/>
      <c r="DA174" s="376"/>
      <c r="DB174" s="376"/>
      <c r="DC174" s="376"/>
      <c r="DD174" s="376"/>
    </row>
    <row r="175" spans="1:108" s="331" customFormat="1" ht="21.95" customHeight="1" x14ac:dyDescent="0.25">
      <c r="A175" s="300">
        <v>145</v>
      </c>
      <c r="B175" s="290"/>
      <c r="C175" s="411">
        <v>2082221</v>
      </c>
      <c r="D175" s="412" t="s">
        <v>366</v>
      </c>
      <c r="E175" s="325">
        <v>112</v>
      </c>
      <c r="F175" s="326" t="s">
        <v>322</v>
      </c>
      <c r="G175" s="413">
        <v>12000000</v>
      </c>
      <c r="H175" s="413">
        <v>12000000</v>
      </c>
      <c r="I175" s="413">
        <v>12000000</v>
      </c>
      <c r="J175" s="413">
        <v>12000000</v>
      </c>
      <c r="K175" s="413">
        <v>12000000</v>
      </c>
      <c r="L175" s="413">
        <v>12000000</v>
      </c>
      <c r="M175" s="413">
        <v>12000000</v>
      </c>
      <c r="N175" s="413">
        <v>12000000</v>
      </c>
      <c r="O175" s="413">
        <v>12000000</v>
      </c>
      <c r="P175" s="413">
        <v>12000000</v>
      </c>
      <c r="Q175" s="413">
        <v>12000000</v>
      </c>
      <c r="R175" s="413">
        <v>12000000</v>
      </c>
      <c r="S175" s="328">
        <f t="shared" ref="S175:S176" si="19">SUM(G175:R175)</f>
        <v>144000000</v>
      </c>
      <c r="T175" s="255">
        <f t="shared" si="16"/>
        <v>12000000</v>
      </c>
      <c r="U175" s="292">
        <f t="shared" ref="U175:U218" si="20">SUM(S175:T175)</f>
        <v>156000000</v>
      </c>
      <c r="V175" s="374"/>
      <c r="W175" s="375"/>
      <c r="X175" s="376"/>
      <c r="Y175" s="376"/>
      <c r="Z175" s="376"/>
      <c r="AA175" s="376"/>
      <c r="AB175" s="376"/>
      <c r="AC175" s="376"/>
      <c r="AD175" s="376"/>
      <c r="AE175" s="376"/>
      <c r="AF175" s="376"/>
      <c r="AG175" s="376"/>
      <c r="AH175" s="376"/>
      <c r="AI175" s="376"/>
      <c r="AJ175" s="376"/>
      <c r="AK175" s="376"/>
      <c r="AL175" s="376"/>
      <c r="AM175" s="376"/>
      <c r="AN175" s="376"/>
      <c r="AO175" s="376"/>
      <c r="AP175" s="376"/>
      <c r="AQ175" s="376"/>
      <c r="AR175" s="376"/>
      <c r="AS175" s="376"/>
      <c r="AT175" s="376"/>
      <c r="AU175" s="376"/>
      <c r="AV175" s="376"/>
      <c r="AW175" s="376"/>
      <c r="AX175" s="376"/>
      <c r="AY175" s="376"/>
      <c r="AZ175" s="376"/>
      <c r="BA175" s="376"/>
      <c r="BB175" s="376"/>
      <c r="BC175" s="376"/>
      <c r="BD175" s="376"/>
      <c r="BE175" s="376"/>
      <c r="BF175" s="376"/>
      <c r="BG175" s="376"/>
      <c r="BH175" s="376"/>
      <c r="BI175" s="376"/>
      <c r="BJ175" s="376"/>
      <c r="BK175" s="376"/>
      <c r="BL175" s="376"/>
      <c r="BM175" s="376"/>
      <c r="BN175" s="376"/>
      <c r="BO175" s="376"/>
      <c r="BP175" s="376"/>
      <c r="BQ175" s="376"/>
      <c r="BR175" s="376"/>
      <c r="BS175" s="376"/>
      <c r="BT175" s="376"/>
      <c r="BU175" s="376"/>
      <c r="BV175" s="376"/>
      <c r="BW175" s="376"/>
      <c r="BX175" s="376"/>
      <c r="BY175" s="376"/>
      <c r="BZ175" s="376"/>
      <c r="CA175" s="376"/>
      <c r="CB175" s="376"/>
      <c r="CC175" s="376"/>
      <c r="CD175" s="376"/>
      <c r="CE175" s="376"/>
      <c r="CF175" s="376"/>
      <c r="CG175" s="376"/>
      <c r="CH175" s="376"/>
      <c r="CI175" s="376"/>
      <c r="CJ175" s="376"/>
      <c r="CK175" s="376"/>
      <c r="CL175" s="376"/>
      <c r="CM175" s="376"/>
      <c r="CN175" s="376"/>
      <c r="CO175" s="376"/>
      <c r="CP175" s="376"/>
      <c r="CQ175" s="376"/>
      <c r="CR175" s="376"/>
      <c r="CS175" s="376"/>
      <c r="CT175" s="376"/>
      <c r="CU175" s="376"/>
      <c r="CV175" s="376"/>
      <c r="CW175" s="376"/>
      <c r="CX175" s="376"/>
      <c r="CY175" s="376"/>
      <c r="CZ175" s="376"/>
      <c r="DA175" s="376"/>
      <c r="DB175" s="376"/>
      <c r="DC175" s="376"/>
      <c r="DD175" s="376"/>
    </row>
    <row r="176" spans="1:108" s="331" customFormat="1" ht="21.95" customHeight="1" x14ac:dyDescent="0.25">
      <c r="A176" s="300"/>
      <c r="B176" s="290"/>
      <c r="C176" s="414"/>
      <c r="D176" s="415"/>
      <c r="E176" s="378">
        <v>113</v>
      </c>
      <c r="F176" s="379" t="s">
        <v>19</v>
      </c>
      <c r="G176" s="416">
        <v>8000000</v>
      </c>
      <c r="H176" s="416">
        <v>8000000</v>
      </c>
      <c r="I176" s="416">
        <v>8000000</v>
      </c>
      <c r="J176" s="416">
        <v>8000000</v>
      </c>
      <c r="K176" s="416">
        <v>8000000</v>
      </c>
      <c r="L176" s="416">
        <v>8000000</v>
      </c>
      <c r="M176" s="416">
        <v>8000000</v>
      </c>
      <c r="N176" s="416">
        <v>8000000</v>
      </c>
      <c r="O176" s="416">
        <v>8000000</v>
      </c>
      <c r="P176" s="416">
        <v>8000000</v>
      </c>
      <c r="Q176" s="416">
        <v>8000000</v>
      </c>
      <c r="R176" s="416">
        <v>8000000</v>
      </c>
      <c r="S176" s="328">
        <f t="shared" si="19"/>
        <v>96000000</v>
      </c>
      <c r="T176" s="255">
        <f t="shared" si="16"/>
        <v>8000000</v>
      </c>
      <c r="U176" s="292">
        <f t="shared" si="20"/>
        <v>104000000</v>
      </c>
      <c r="V176" s="374"/>
      <c r="W176" s="375"/>
      <c r="X176" s="376"/>
      <c r="Y176" s="376"/>
      <c r="Z176" s="376"/>
      <c r="AA176" s="376"/>
      <c r="AB176" s="376"/>
      <c r="AC176" s="376"/>
      <c r="AD176" s="376"/>
      <c r="AE176" s="376"/>
      <c r="AF176" s="376"/>
      <c r="AG176" s="376"/>
      <c r="AH176" s="376"/>
      <c r="AI176" s="376"/>
      <c r="AJ176" s="376"/>
      <c r="AK176" s="376"/>
      <c r="AL176" s="376"/>
      <c r="AM176" s="376"/>
      <c r="AN176" s="376"/>
      <c r="AO176" s="376"/>
      <c r="AP176" s="376"/>
      <c r="AQ176" s="376"/>
      <c r="AR176" s="376"/>
      <c r="AS176" s="376"/>
      <c r="AT176" s="376"/>
      <c r="AU176" s="376"/>
      <c r="AV176" s="376"/>
      <c r="AW176" s="376"/>
      <c r="AX176" s="376"/>
      <c r="AY176" s="376"/>
      <c r="AZ176" s="376"/>
      <c r="BA176" s="376"/>
      <c r="BB176" s="376"/>
      <c r="BC176" s="376"/>
      <c r="BD176" s="376"/>
      <c r="BE176" s="376"/>
      <c r="BF176" s="376"/>
      <c r="BG176" s="376"/>
      <c r="BH176" s="376"/>
      <c r="BI176" s="376"/>
      <c r="BJ176" s="376"/>
      <c r="BK176" s="376"/>
      <c r="BL176" s="376"/>
      <c r="BM176" s="376"/>
      <c r="BN176" s="376"/>
      <c r="BO176" s="376"/>
      <c r="BP176" s="376"/>
      <c r="BQ176" s="376"/>
      <c r="BR176" s="376"/>
      <c r="BS176" s="376"/>
      <c r="BT176" s="376"/>
      <c r="BU176" s="376"/>
      <c r="BV176" s="376"/>
      <c r="BW176" s="376"/>
      <c r="BX176" s="376"/>
      <c r="BY176" s="376"/>
      <c r="BZ176" s="376"/>
      <c r="CA176" s="376"/>
      <c r="CB176" s="376"/>
      <c r="CC176" s="376"/>
      <c r="CD176" s="376"/>
      <c r="CE176" s="376"/>
      <c r="CF176" s="376"/>
      <c r="CG176" s="376"/>
      <c r="CH176" s="376"/>
      <c r="CI176" s="376"/>
      <c r="CJ176" s="376"/>
      <c r="CK176" s="376"/>
      <c r="CL176" s="376"/>
      <c r="CM176" s="376"/>
      <c r="CN176" s="376"/>
      <c r="CO176" s="376"/>
      <c r="CP176" s="376"/>
      <c r="CQ176" s="376"/>
      <c r="CR176" s="376"/>
      <c r="CS176" s="376"/>
      <c r="CT176" s="376"/>
      <c r="CU176" s="376"/>
      <c r="CV176" s="376"/>
      <c r="CW176" s="376"/>
      <c r="CX176" s="376"/>
      <c r="CY176" s="376"/>
      <c r="CZ176" s="376"/>
      <c r="DA176" s="376"/>
      <c r="DB176" s="376"/>
      <c r="DC176" s="376"/>
      <c r="DD176" s="376"/>
    </row>
    <row r="177" spans="1:108" s="331" customFormat="1" ht="21.95" customHeight="1" thickBot="1" x14ac:dyDescent="0.3">
      <c r="A177" s="300"/>
      <c r="B177" s="290"/>
      <c r="C177" s="417"/>
      <c r="D177" s="418"/>
      <c r="E177" s="356">
        <v>232</v>
      </c>
      <c r="F177" s="357" t="s">
        <v>20</v>
      </c>
      <c r="G177" s="416">
        <v>0</v>
      </c>
      <c r="H177" s="416">
        <v>0</v>
      </c>
      <c r="I177" s="416">
        <v>0</v>
      </c>
      <c r="J177" s="416">
        <v>0</v>
      </c>
      <c r="K177" s="416">
        <v>0</v>
      </c>
      <c r="L177" s="416">
        <v>0</v>
      </c>
      <c r="M177" s="416">
        <v>0</v>
      </c>
      <c r="N177" s="416">
        <v>0</v>
      </c>
      <c r="O177" s="416">
        <v>0</v>
      </c>
      <c r="P177" s="416">
        <v>0</v>
      </c>
      <c r="Q177" s="416">
        <v>0</v>
      </c>
      <c r="R177" s="416">
        <v>0</v>
      </c>
      <c r="S177" s="328"/>
      <c r="T177" s="255">
        <f t="shared" si="16"/>
        <v>0</v>
      </c>
      <c r="U177" s="292">
        <f t="shared" si="20"/>
        <v>0</v>
      </c>
      <c r="V177" s="374"/>
      <c r="W177" s="375"/>
      <c r="X177" s="376"/>
      <c r="Y177" s="376"/>
      <c r="Z177" s="376"/>
      <c r="AA177" s="376"/>
      <c r="AB177" s="376"/>
      <c r="AC177" s="376"/>
      <c r="AD177" s="376"/>
      <c r="AE177" s="376"/>
      <c r="AF177" s="376"/>
      <c r="AG177" s="376"/>
      <c r="AH177" s="376"/>
      <c r="AI177" s="376"/>
      <c r="AJ177" s="376"/>
      <c r="AK177" s="376"/>
      <c r="AL177" s="376"/>
      <c r="AM177" s="376"/>
      <c r="AN177" s="376"/>
      <c r="AO177" s="376"/>
      <c r="AP177" s="376"/>
      <c r="AQ177" s="376"/>
      <c r="AR177" s="376"/>
      <c r="AS177" s="376"/>
      <c r="AT177" s="376"/>
      <c r="AU177" s="376"/>
      <c r="AV177" s="376"/>
      <c r="AW177" s="376"/>
      <c r="AX177" s="376"/>
      <c r="AY177" s="376"/>
      <c r="AZ177" s="376"/>
      <c r="BA177" s="376"/>
      <c r="BB177" s="376"/>
      <c r="BC177" s="376"/>
      <c r="BD177" s="376"/>
      <c r="BE177" s="376"/>
      <c r="BF177" s="376"/>
      <c r="BG177" s="376"/>
      <c r="BH177" s="376"/>
      <c r="BI177" s="376"/>
      <c r="BJ177" s="376"/>
      <c r="BK177" s="376"/>
      <c r="BL177" s="376"/>
      <c r="BM177" s="376"/>
      <c r="BN177" s="376"/>
      <c r="BO177" s="376"/>
      <c r="BP177" s="376"/>
      <c r="BQ177" s="376"/>
      <c r="BR177" s="376"/>
      <c r="BS177" s="376"/>
      <c r="BT177" s="376"/>
      <c r="BU177" s="376"/>
      <c r="BV177" s="376"/>
      <c r="BW177" s="376"/>
      <c r="BX177" s="376"/>
      <c r="BY177" s="376"/>
      <c r="BZ177" s="376"/>
      <c r="CA177" s="376"/>
      <c r="CB177" s="376"/>
      <c r="CC177" s="376"/>
      <c r="CD177" s="376"/>
      <c r="CE177" s="376"/>
      <c r="CF177" s="376"/>
      <c r="CG177" s="376"/>
      <c r="CH177" s="376"/>
      <c r="CI177" s="376"/>
      <c r="CJ177" s="376"/>
      <c r="CK177" s="376"/>
      <c r="CL177" s="376"/>
      <c r="CM177" s="376"/>
      <c r="CN177" s="376"/>
      <c r="CO177" s="376"/>
      <c r="CP177" s="376"/>
      <c r="CQ177" s="376"/>
      <c r="CR177" s="376"/>
      <c r="CS177" s="376"/>
      <c r="CT177" s="376"/>
      <c r="CU177" s="376"/>
      <c r="CV177" s="376"/>
      <c r="CW177" s="376"/>
      <c r="CX177" s="376"/>
      <c r="CY177" s="376"/>
      <c r="CZ177" s="376"/>
      <c r="DA177" s="376"/>
      <c r="DB177" s="376"/>
      <c r="DC177" s="376"/>
      <c r="DD177" s="376"/>
    </row>
    <row r="178" spans="1:108" s="393" customFormat="1" ht="21.95" customHeight="1" x14ac:dyDescent="0.25">
      <c r="A178" s="304">
        <v>146</v>
      </c>
      <c r="B178" s="307"/>
      <c r="C178" s="411">
        <v>2443677</v>
      </c>
      <c r="D178" s="412" t="s">
        <v>367</v>
      </c>
      <c r="E178" s="325">
        <v>112</v>
      </c>
      <c r="F178" s="326" t="s">
        <v>322</v>
      </c>
      <c r="G178" s="413">
        <v>12000000</v>
      </c>
      <c r="H178" s="413">
        <v>12000000</v>
      </c>
      <c r="I178" s="413">
        <v>12000000</v>
      </c>
      <c r="J178" s="413">
        <v>12000000</v>
      </c>
      <c r="K178" s="413">
        <v>12000000</v>
      </c>
      <c r="L178" s="413">
        <v>12000000</v>
      </c>
      <c r="M178" s="413">
        <v>12000000</v>
      </c>
      <c r="N178" s="413">
        <v>12000000</v>
      </c>
      <c r="O178" s="413">
        <v>12000000</v>
      </c>
      <c r="P178" s="413">
        <v>12000000</v>
      </c>
      <c r="Q178" s="413">
        <v>12000000</v>
      </c>
      <c r="R178" s="413">
        <v>12000000</v>
      </c>
      <c r="S178" s="328">
        <f t="shared" ref="S178:S218" si="21">SUM(G178:R178)</f>
        <v>144000000</v>
      </c>
      <c r="T178" s="255">
        <f t="shared" si="16"/>
        <v>12000000</v>
      </c>
      <c r="U178" s="292">
        <f t="shared" ref="U178:U210" si="22">SUM(S178:T178)</f>
        <v>156000000</v>
      </c>
      <c r="V178" s="374"/>
      <c r="W178" s="375"/>
      <c r="X178" s="376"/>
      <c r="Y178" s="376"/>
      <c r="Z178" s="376"/>
      <c r="AA178" s="376"/>
      <c r="AB178" s="376"/>
      <c r="AC178" s="376"/>
      <c r="AD178" s="376"/>
      <c r="AE178" s="376"/>
      <c r="AF178" s="376"/>
      <c r="AG178" s="376"/>
      <c r="AH178" s="376"/>
      <c r="AI178" s="376"/>
      <c r="AJ178" s="376"/>
      <c r="AK178" s="376"/>
      <c r="AL178" s="376"/>
      <c r="AM178" s="376"/>
      <c r="AN178" s="376"/>
      <c r="AO178" s="376"/>
      <c r="AP178" s="376"/>
      <c r="AQ178" s="376"/>
      <c r="AR178" s="376"/>
      <c r="AS178" s="376"/>
      <c r="AT178" s="376"/>
      <c r="AU178" s="376"/>
      <c r="AV178" s="376"/>
      <c r="AW178" s="376"/>
      <c r="AX178" s="376"/>
      <c r="AY178" s="376"/>
      <c r="AZ178" s="376"/>
      <c r="BA178" s="376"/>
      <c r="BB178" s="376"/>
      <c r="BC178" s="376"/>
      <c r="BD178" s="376"/>
      <c r="BE178" s="376"/>
      <c r="BF178" s="376"/>
      <c r="BG178" s="376"/>
      <c r="BH178" s="376"/>
      <c r="BI178" s="376"/>
      <c r="BJ178" s="376"/>
      <c r="BK178" s="376"/>
      <c r="BL178" s="376"/>
      <c r="BM178" s="376"/>
      <c r="BN178" s="376"/>
      <c r="BO178" s="376"/>
      <c r="BP178" s="376"/>
      <c r="BQ178" s="376"/>
      <c r="BR178" s="376"/>
      <c r="BS178" s="376"/>
      <c r="BT178" s="376"/>
      <c r="BU178" s="376"/>
      <c r="BV178" s="376"/>
      <c r="BW178" s="376"/>
      <c r="BX178" s="376"/>
      <c r="BY178" s="376"/>
      <c r="BZ178" s="376"/>
      <c r="CA178" s="376"/>
      <c r="CB178" s="376"/>
      <c r="CC178" s="376"/>
      <c r="CD178" s="376"/>
      <c r="CE178" s="376"/>
      <c r="CF178" s="376"/>
      <c r="CG178" s="376"/>
      <c r="CH178" s="376"/>
      <c r="CI178" s="376"/>
      <c r="CJ178" s="376"/>
      <c r="CK178" s="376"/>
      <c r="CL178" s="376"/>
      <c r="CM178" s="376"/>
      <c r="CN178" s="376"/>
      <c r="CO178" s="376"/>
      <c r="CP178" s="376"/>
      <c r="CQ178" s="376"/>
      <c r="CR178" s="376"/>
      <c r="CS178" s="376"/>
      <c r="CT178" s="376"/>
      <c r="CU178" s="376"/>
      <c r="CV178" s="376"/>
      <c r="CW178" s="376"/>
      <c r="CX178" s="376"/>
      <c r="CY178" s="376"/>
      <c r="CZ178" s="376"/>
      <c r="DA178" s="376"/>
      <c r="DB178" s="376"/>
      <c r="DC178" s="376"/>
      <c r="DD178" s="376"/>
    </row>
    <row r="179" spans="1:108" s="393" customFormat="1" ht="21.95" customHeight="1" x14ac:dyDescent="0.25">
      <c r="A179" s="304"/>
      <c r="B179" s="308"/>
      <c r="C179" s="414"/>
      <c r="D179" s="415"/>
      <c r="E179" s="378">
        <v>113</v>
      </c>
      <c r="F179" s="379" t="s">
        <v>19</v>
      </c>
      <c r="G179" s="416">
        <v>8000000</v>
      </c>
      <c r="H179" s="416">
        <v>8000000</v>
      </c>
      <c r="I179" s="416">
        <v>8000000</v>
      </c>
      <c r="J179" s="416">
        <v>8000000</v>
      </c>
      <c r="K179" s="416">
        <v>8000000</v>
      </c>
      <c r="L179" s="416">
        <v>8000000</v>
      </c>
      <c r="M179" s="416">
        <v>8000000</v>
      </c>
      <c r="N179" s="416">
        <v>8000000</v>
      </c>
      <c r="O179" s="416">
        <v>8000000</v>
      </c>
      <c r="P179" s="416">
        <v>8000000</v>
      </c>
      <c r="Q179" s="416">
        <v>8000000</v>
      </c>
      <c r="R179" s="416">
        <v>8000000</v>
      </c>
      <c r="S179" s="328">
        <f t="shared" si="21"/>
        <v>96000000</v>
      </c>
      <c r="T179" s="255">
        <f t="shared" si="16"/>
        <v>8000000</v>
      </c>
      <c r="U179" s="292">
        <f t="shared" si="22"/>
        <v>104000000</v>
      </c>
      <c r="V179" s="374"/>
      <c r="W179" s="375"/>
      <c r="X179" s="376"/>
      <c r="Y179" s="376"/>
      <c r="Z179" s="376"/>
      <c r="AA179" s="376"/>
      <c r="AB179" s="376"/>
      <c r="AC179" s="376"/>
      <c r="AD179" s="376"/>
      <c r="AE179" s="376"/>
      <c r="AF179" s="376"/>
      <c r="AG179" s="376"/>
      <c r="AH179" s="376"/>
      <c r="AI179" s="376"/>
      <c r="AJ179" s="376"/>
      <c r="AK179" s="376"/>
      <c r="AL179" s="376"/>
      <c r="AM179" s="376"/>
      <c r="AN179" s="376"/>
      <c r="AO179" s="376"/>
      <c r="AP179" s="376"/>
      <c r="AQ179" s="376"/>
      <c r="AR179" s="376"/>
      <c r="AS179" s="376"/>
      <c r="AT179" s="376"/>
      <c r="AU179" s="376"/>
      <c r="AV179" s="376"/>
      <c r="AW179" s="376"/>
      <c r="AX179" s="376"/>
      <c r="AY179" s="376"/>
      <c r="AZ179" s="376"/>
      <c r="BA179" s="376"/>
      <c r="BB179" s="376"/>
      <c r="BC179" s="376"/>
      <c r="BD179" s="376"/>
      <c r="BE179" s="376"/>
      <c r="BF179" s="376"/>
      <c r="BG179" s="376"/>
      <c r="BH179" s="376"/>
      <c r="BI179" s="376"/>
      <c r="BJ179" s="376"/>
      <c r="BK179" s="376"/>
      <c r="BL179" s="376"/>
      <c r="BM179" s="376"/>
      <c r="BN179" s="376"/>
      <c r="BO179" s="376"/>
      <c r="BP179" s="376"/>
      <c r="BQ179" s="376"/>
      <c r="BR179" s="376"/>
      <c r="BS179" s="376"/>
      <c r="BT179" s="376"/>
      <c r="BU179" s="376"/>
      <c r="BV179" s="376"/>
      <c r="BW179" s="376"/>
      <c r="BX179" s="376"/>
      <c r="BY179" s="376"/>
      <c r="BZ179" s="376"/>
      <c r="CA179" s="376"/>
      <c r="CB179" s="376"/>
      <c r="CC179" s="376"/>
      <c r="CD179" s="376"/>
      <c r="CE179" s="376"/>
      <c r="CF179" s="376"/>
      <c r="CG179" s="376"/>
      <c r="CH179" s="376"/>
      <c r="CI179" s="376"/>
      <c r="CJ179" s="376"/>
      <c r="CK179" s="376"/>
      <c r="CL179" s="376"/>
      <c r="CM179" s="376"/>
      <c r="CN179" s="376"/>
      <c r="CO179" s="376"/>
      <c r="CP179" s="376"/>
      <c r="CQ179" s="376"/>
      <c r="CR179" s="376"/>
      <c r="CS179" s="376"/>
      <c r="CT179" s="376"/>
      <c r="CU179" s="376"/>
      <c r="CV179" s="376"/>
      <c r="CW179" s="376"/>
      <c r="CX179" s="376"/>
      <c r="CY179" s="376"/>
      <c r="CZ179" s="376"/>
      <c r="DA179" s="376"/>
      <c r="DB179" s="376"/>
      <c r="DC179" s="376"/>
      <c r="DD179" s="376"/>
    </row>
    <row r="180" spans="1:108" s="393" customFormat="1" ht="21.95" customHeight="1" thickBot="1" x14ac:dyDescent="0.3">
      <c r="A180" s="305"/>
      <c r="B180" s="309"/>
      <c r="C180" s="417"/>
      <c r="D180" s="418"/>
      <c r="E180" s="356">
        <v>232</v>
      </c>
      <c r="F180" s="357" t="s">
        <v>20</v>
      </c>
      <c r="G180" s="416">
        <v>0</v>
      </c>
      <c r="H180" s="416">
        <v>0</v>
      </c>
      <c r="I180" s="416">
        <v>0</v>
      </c>
      <c r="J180" s="416">
        <v>0</v>
      </c>
      <c r="K180" s="416">
        <v>0</v>
      </c>
      <c r="L180" s="416">
        <v>0</v>
      </c>
      <c r="M180" s="416">
        <v>0</v>
      </c>
      <c r="N180" s="416">
        <v>0</v>
      </c>
      <c r="O180" s="416">
        <v>0</v>
      </c>
      <c r="P180" s="416">
        <v>0</v>
      </c>
      <c r="Q180" s="416">
        <v>0</v>
      </c>
      <c r="R180" s="416">
        <v>0</v>
      </c>
      <c r="S180" s="328">
        <f t="shared" si="21"/>
        <v>0</v>
      </c>
      <c r="T180" s="255">
        <f t="shared" si="16"/>
        <v>0</v>
      </c>
      <c r="U180" s="292">
        <f t="shared" si="22"/>
        <v>0</v>
      </c>
      <c r="V180" s="374"/>
      <c r="W180" s="375"/>
      <c r="X180" s="376"/>
      <c r="Y180" s="376"/>
      <c r="Z180" s="376"/>
      <c r="AA180" s="376"/>
      <c r="AB180" s="376"/>
      <c r="AC180" s="376"/>
      <c r="AD180" s="376"/>
      <c r="AE180" s="376"/>
      <c r="AF180" s="376"/>
      <c r="AG180" s="376"/>
      <c r="AH180" s="376"/>
      <c r="AI180" s="376"/>
      <c r="AJ180" s="376"/>
      <c r="AK180" s="376"/>
      <c r="AL180" s="376"/>
      <c r="AM180" s="376"/>
      <c r="AN180" s="376"/>
      <c r="AO180" s="376"/>
      <c r="AP180" s="376"/>
      <c r="AQ180" s="376"/>
      <c r="AR180" s="376"/>
      <c r="AS180" s="376"/>
      <c r="AT180" s="376"/>
      <c r="AU180" s="376"/>
      <c r="AV180" s="376"/>
      <c r="AW180" s="376"/>
      <c r="AX180" s="376"/>
      <c r="AY180" s="376"/>
      <c r="AZ180" s="376"/>
      <c r="BA180" s="376"/>
      <c r="BB180" s="376"/>
      <c r="BC180" s="376"/>
      <c r="BD180" s="376"/>
      <c r="BE180" s="376"/>
      <c r="BF180" s="376"/>
      <c r="BG180" s="376"/>
      <c r="BH180" s="376"/>
      <c r="BI180" s="376"/>
      <c r="BJ180" s="376"/>
      <c r="BK180" s="376"/>
      <c r="BL180" s="376"/>
      <c r="BM180" s="376"/>
      <c r="BN180" s="376"/>
      <c r="BO180" s="376"/>
      <c r="BP180" s="376"/>
      <c r="BQ180" s="376"/>
      <c r="BR180" s="376"/>
      <c r="BS180" s="376"/>
      <c r="BT180" s="376"/>
      <c r="BU180" s="376"/>
      <c r="BV180" s="376"/>
      <c r="BW180" s="376"/>
      <c r="BX180" s="376"/>
      <c r="BY180" s="376"/>
      <c r="BZ180" s="376"/>
      <c r="CA180" s="376"/>
      <c r="CB180" s="376"/>
      <c r="CC180" s="376"/>
      <c r="CD180" s="376"/>
      <c r="CE180" s="376"/>
      <c r="CF180" s="376"/>
      <c r="CG180" s="376"/>
      <c r="CH180" s="376"/>
      <c r="CI180" s="376"/>
      <c r="CJ180" s="376"/>
      <c r="CK180" s="376"/>
      <c r="CL180" s="376"/>
      <c r="CM180" s="376"/>
      <c r="CN180" s="376"/>
      <c r="CO180" s="376"/>
      <c r="CP180" s="376"/>
      <c r="CQ180" s="376"/>
      <c r="CR180" s="376"/>
      <c r="CS180" s="376"/>
      <c r="CT180" s="376"/>
      <c r="CU180" s="376"/>
      <c r="CV180" s="376"/>
      <c r="CW180" s="376"/>
      <c r="CX180" s="376"/>
      <c r="CY180" s="376"/>
      <c r="CZ180" s="376"/>
      <c r="DA180" s="376"/>
      <c r="DB180" s="376"/>
      <c r="DC180" s="376"/>
      <c r="DD180" s="376"/>
    </row>
    <row r="181" spans="1:108" s="393" customFormat="1" ht="21.95" customHeight="1" x14ac:dyDescent="0.25">
      <c r="A181" s="304">
        <v>147</v>
      </c>
      <c r="B181" s="307"/>
      <c r="C181" s="411">
        <v>1174594</v>
      </c>
      <c r="D181" s="412" t="s">
        <v>323</v>
      </c>
      <c r="E181" s="325">
        <v>112</v>
      </c>
      <c r="F181" s="326" t="s">
        <v>322</v>
      </c>
      <c r="G181" s="413">
        <v>12000000</v>
      </c>
      <c r="H181" s="413">
        <v>12000000</v>
      </c>
      <c r="I181" s="413">
        <v>12000000</v>
      </c>
      <c r="J181" s="413">
        <v>12000000</v>
      </c>
      <c r="K181" s="413">
        <v>12000000</v>
      </c>
      <c r="L181" s="413">
        <v>12000000</v>
      </c>
      <c r="M181" s="413">
        <v>12000000</v>
      </c>
      <c r="N181" s="413">
        <v>12000000</v>
      </c>
      <c r="O181" s="413">
        <v>12000000</v>
      </c>
      <c r="P181" s="413">
        <v>12000000</v>
      </c>
      <c r="Q181" s="413">
        <v>12000000</v>
      </c>
      <c r="R181" s="413">
        <v>12000000</v>
      </c>
      <c r="S181" s="328">
        <f t="shared" si="21"/>
        <v>144000000</v>
      </c>
      <c r="T181" s="255">
        <f t="shared" si="16"/>
        <v>12000000</v>
      </c>
      <c r="U181" s="292">
        <f t="shared" si="22"/>
        <v>156000000</v>
      </c>
      <c r="V181" s="374"/>
      <c r="W181" s="375"/>
      <c r="X181" s="376"/>
      <c r="Y181" s="376"/>
      <c r="Z181" s="376"/>
      <c r="AA181" s="376"/>
      <c r="AB181" s="376"/>
      <c r="AC181" s="376"/>
      <c r="AD181" s="376"/>
      <c r="AE181" s="376"/>
      <c r="AF181" s="376"/>
      <c r="AG181" s="376"/>
      <c r="AH181" s="376"/>
      <c r="AI181" s="376"/>
      <c r="AJ181" s="376"/>
      <c r="AK181" s="376"/>
      <c r="AL181" s="376"/>
      <c r="AM181" s="376"/>
      <c r="AN181" s="376"/>
      <c r="AO181" s="376"/>
      <c r="AP181" s="376"/>
      <c r="AQ181" s="376"/>
      <c r="AR181" s="376"/>
      <c r="AS181" s="376"/>
      <c r="AT181" s="376"/>
      <c r="AU181" s="376"/>
      <c r="AV181" s="376"/>
      <c r="AW181" s="376"/>
      <c r="AX181" s="376"/>
      <c r="AY181" s="376"/>
      <c r="AZ181" s="376"/>
      <c r="BA181" s="376"/>
      <c r="BB181" s="376"/>
      <c r="BC181" s="376"/>
      <c r="BD181" s="376"/>
      <c r="BE181" s="376"/>
      <c r="BF181" s="376"/>
      <c r="BG181" s="376"/>
      <c r="BH181" s="376"/>
      <c r="BI181" s="376"/>
      <c r="BJ181" s="376"/>
      <c r="BK181" s="376"/>
      <c r="BL181" s="376"/>
      <c r="BM181" s="376"/>
      <c r="BN181" s="376"/>
      <c r="BO181" s="376"/>
      <c r="BP181" s="376"/>
      <c r="BQ181" s="376"/>
      <c r="BR181" s="376"/>
      <c r="BS181" s="376"/>
      <c r="BT181" s="376"/>
      <c r="BU181" s="376"/>
      <c r="BV181" s="376"/>
      <c r="BW181" s="376"/>
      <c r="BX181" s="376"/>
      <c r="BY181" s="376"/>
      <c r="BZ181" s="376"/>
      <c r="CA181" s="376"/>
      <c r="CB181" s="376"/>
      <c r="CC181" s="376"/>
      <c r="CD181" s="376"/>
      <c r="CE181" s="376"/>
      <c r="CF181" s="376"/>
      <c r="CG181" s="376"/>
      <c r="CH181" s="376"/>
      <c r="CI181" s="376"/>
      <c r="CJ181" s="376"/>
      <c r="CK181" s="376"/>
      <c r="CL181" s="376"/>
      <c r="CM181" s="376"/>
      <c r="CN181" s="376"/>
      <c r="CO181" s="376"/>
      <c r="CP181" s="376"/>
      <c r="CQ181" s="376"/>
      <c r="CR181" s="376"/>
      <c r="CS181" s="376"/>
      <c r="CT181" s="376"/>
      <c r="CU181" s="376"/>
      <c r="CV181" s="376"/>
      <c r="CW181" s="376"/>
      <c r="CX181" s="376"/>
      <c r="CY181" s="376"/>
      <c r="CZ181" s="376"/>
      <c r="DA181" s="376"/>
      <c r="DB181" s="376"/>
      <c r="DC181" s="376"/>
      <c r="DD181" s="376"/>
    </row>
    <row r="182" spans="1:108" s="393" customFormat="1" ht="21.95" customHeight="1" x14ac:dyDescent="0.25">
      <c r="A182" s="304"/>
      <c r="B182" s="308"/>
      <c r="C182" s="414"/>
      <c r="D182" s="415"/>
      <c r="E182" s="378">
        <v>113</v>
      </c>
      <c r="F182" s="379" t="s">
        <v>19</v>
      </c>
      <c r="G182" s="416">
        <v>8000000</v>
      </c>
      <c r="H182" s="416">
        <v>8000000</v>
      </c>
      <c r="I182" s="416">
        <v>8000000</v>
      </c>
      <c r="J182" s="416">
        <v>8000000</v>
      </c>
      <c r="K182" s="416">
        <v>8000000</v>
      </c>
      <c r="L182" s="416">
        <v>8000000</v>
      </c>
      <c r="M182" s="416">
        <v>8000000</v>
      </c>
      <c r="N182" s="416">
        <v>8000000</v>
      </c>
      <c r="O182" s="416">
        <v>8000000</v>
      </c>
      <c r="P182" s="416">
        <v>8000000</v>
      </c>
      <c r="Q182" s="416">
        <v>8000000</v>
      </c>
      <c r="R182" s="416">
        <v>8000000</v>
      </c>
      <c r="S182" s="328">
        <f t="shared" si="21"/>
        <v>96000000</v>
      </c>
      <c r="T182" s="255">
        <f t="shared" si="16"/>
        <v>8000000</v>
      </c>
      <c r="U182" s="292">
        <f t="shared" si="22"/>
        <v>104000000</v>
      </c>
      <c r="V182" s="374"/>
      <c r="W182" s="375"/>
      <c r="X182" s="376"/>
      <c r="Y182" s="376"/>
      <c r="Z182" s="376"/>
      <c r="AA182" s="376"/>
      <c r="AB182" s="376"/>
      <c r="AC182" s="376"/>
      <c r="AD182" s="376"/>
      <c r="AE182" s="376"/>
      <c r="AF182" s="376"/>
      <c r="AG182" s="376"/>
      <c r="AH182" s="376"/>
      <c r="AI182" s="376"/>
      <c r="AJ182" s="376"/>
      <c r="AK182" s="376"/>
      <c r="AL182" s="376"/>
      <c r="AM182" s="376"/>
      <c r="AN182" s="376"/>
      <c r="AO182" s="376"/>
      <c r="AP182" s="376"/>
      <c r="AQ182" s="376"/>
      <c r="AR182" s="376"/>
      <c r="AS182" s="376"/>
      <c r="AT182" s="376"/>
      <c r="AU182" s="376"/>
      <c r="AV182" s="376"/>
      <c r="AW182" s="376"/>
      <c r="AX182" s="376"/>
      <c r="AY182" s="376"/>
      <c r="AZ182" s="376"/>
      <c r="BA182" s="376"/>
      <c r="BB182" s="376"/>
      <c r="BC182" s="376"/>
      <c r="BD182" s="376"/>
      <c r="BE182" s="376"/>
      <c r="BF182" s="376"/>
      <c r="BG182" s="376"/>
      <c r="BH182" s="376"/>
      <c r="BI182" s="376"/>
      <c r="BJ182" s="376"/>
      <c r="BK182" s="376"/>
      <c r="BL182" s="376"/>
      <c r="BM182" s="376"/>
      <c r="BN182" s="376"/>
      <c r="BO182" s="376"/>
      <c r="BP182" s="376"/>
      <c r="BQ182" s="376"/>
      <c r="BR182" s="376"/>
      <c r="BS182" s="376"/>
      <c r="BT182" s="376"/>
      <c r="BU182" s="376"/>
      <c r="BV182" s="376"/>
      <c r="BW182" s="376"/>
      <c r="BX182" s="376"/>
      <c r="BY182" s="376"/>
      <c r="BZ182" s="376"/>
      <c r="CA182" s="376"/>
      <c r="CB182" s="376"/>
      <c r="CC182" s="376"/>
      <c r="CD182" s="376"/>
      <c r="CE182" s="376"/>
      <c r="CF182" s="376"/>
      <c r="CG182" s="376"/>
      <c r="CH182" s="376"/>
      <c r="CI182" s="376"/>
      <c r="CJ182" s="376"/>
      <c r="CK182" s="376"/>
      <c r="CL182" s="376"/>
      <c r="CM182" s="376"/>
      <c r="CN182" s="376"/>
      <c r="CO182" s="376"/>
      <c r="CP182" s="376"/>
      <c r="CQ182" s="376"/>
      <c r="CR182" s="376"/>
      <c r="CS182" s="376"/>
      <c r="CT182" s="376"/>
      <c r="CU182" s="376"/>
      <c r="CV182" s="376"/>
      <c r="CW182" s="376"/>
      <c r="CX182" s="376"/>
      <c r="CY182" s="376"/>
      <c r="CZ182" s="376"/>
      <c r="DA182" s="376"/>
      <c r="DB182" s="376"/>
      <c r="DC182" s="376"/>
      <c r="DD182" s="376"/>
    </row>
    <row r="183" spans="1:108" s="393" customFormat="1" ht="21.95" customHeight="1" thickBot="1" x14ac:dyDescent="0.3">
      <c r="A183" s="305"/>
      <c r="B183" s="309"/>
      <c r="C183" s="417"/>
      <c r="D183" s="418"/>
      <c r="E183" s="356">
        <v>232</v>
      </c>
      <c r="F183" s="357" t="s">
        <v>20</v>
      </c>
      <c r="G183" s="416">
        <v>0</v>
      </c>
      <c r="H183" s="416">
        <v>0</v>
      </c>
      <c r="I183" s="416">
        <v>0</v>
      </c>
      <c r="J183" s="416">
        <v>0</v>
      </c>
      <c r="K183" s="416">
        <v>0</v>
      </c>
      <c r="L183" s="416">
        <v>0</v>
      </c>
      <c r="M183" s="416">
        <v>0</v>
      </c>
      <c r="N183" s="416">
        <v>0</v>
      </c>
      <c r="O183" s="416">
        <v>0</v>
      </c>
      <c r="P183" s="416">
        <v>0</v>
      </c>
      <c r="Q183" s="416">
        <v>0</v>
      </c>
      <c r="R183" s="416">
        <v>0</v>
      </c>
      <c r="S183" s="328">
        <f t="shared" si="21"/>
        <v>0</v>
      </c>
      <c r="T183" s="255">
        <f t="shared" si="16"/>
        <v>0</v>
      </c>
      <c r="U183" s="292">
        <f t="shared" si="22"/>
        <v>0</v>
      </c>
      <c r="V183" s="374"/>
      <c r="W183" s="375"/>
      <c r="X183" s="376"/>
      <c r="Y183" s="376"/>
      <c r="Z183" s="376"/>
      <c r="AA183" s="376"/>
      <c r="AB183" s="376"/>
      <c r="AC183" s="376"/>
      <c r="AD183" s="376"/>
      <c r="AE183" s="376"/>
      <c r="AF183" s="376"/>
      <c r="AG183" s="376"/>
      <c r="AH183" s="376"/>
      <c r="AI183" s="376"/>
      <c r="AJ183" s="376"/>
      <c r="AK183" s="376"/>
      <c r="AL183" s="376"/>
      <c r="AM183" s="376"/>
      <c r="AN183" s="376"/>
      <c r="AO183" s="376"/>
      <c r="AP183" s="376"/>
      <c r="AQ183" s="376"/>
      <c r="AR183" s="376"/>
      <c r="AS183" s="376"/>
      <c r="AT183" s="376"/>
      <c r="AU183" s="376"/>
      <c r="AV183" s="376"/>
      <c r="AW183" s="376"/>
      <c r="AX183" s="376"/>
      <c r="AY183" s="376"/>
      <c r="AZ183" s="376"/>
      <c r="BA183" s="376"/>
      <c r="BB183" s="376"/>
      <c r="BC183" s="376"/>
      <c r="BD183" s="376"/>
      <c r="BE183" s="376"/>
      <c r="BF183" s="376"/>
      <c r="BG183" s="376"/>
      <c r="BH183" s="376"/>
      <c r="BI183" s="376"/>
      <c r="BJ183" s="376"/>
      <c r="BK183" s="376"/>
      <c r="BL183" s="376"/>
      <c r="BM183" s="376"/>
      <c r="BN183" s="376"/>
      <c r="BO183" s="376"/>
      <c r="BP183" s="376"/>
      <c r="BQ183" s="376"/>
      <c r="BR183" s="376"/>
      <c r="BS183" s="376"/>
      <c r="BT183" s="376"/>
      <c r="BU183" s="376"/>
      <c r="BV183" s="376"/>
      <c r="BW183" s="376"/>
      <c r="BX183" s="376"/>
      <c r="BY183" s="376"/>
      <c r="BZ183" s="376"/>
      <c r="CA183" s="376"/>
      <c r="CB183" s="376"/>
      <c r="CC183" s="376"/>
      <c r="CD183" s="376"/>
      <c r="CE183" s="376"/>
      <c r="CF183" s="376"/>
      <c r="CG183" s="376"/>
      <c r="CH183" s="376"/>
      <c r="CI183" s="376"/>
      <c r="CJ183" s="376"/>
      <c r="CK183" s="376"/>
      <c r="CL183" s="376"/>
      <c r="CM183" s="376"/>
      <c r="CN183" s="376"/>
      <c r="CO183" s="376"/>
      <c r="CP183" s="376"/>
      <c r="CQ183" s="376"/>
      <c r="CR183" s="376"/>
      <c r="CS183" s="376"/>
      <c r="CT183" s="376"/>
      <c r="CU183" s="376"/>
      <c r="CV183" s="376"/>
      <c r="CW183" s="376"/>
      <c r="CX183" s="376"/>
      <c r="CY183" s="376"/>
      <c r="CZ183" s="376"/>
      <c r="DA183" s="376"/>
      <c r="DB183" s="376"/>
      <c r="DC183" s="376"/>
      <c r="DD183" s="376"/>
    </row>
    <row r="184" spans="1:108" s="393" customFormat="1" ht="21.95" customHeight="1" x14ac:dyDescent="0.25">
      <c r="A184" s="306">
        <v>148</v>
      </c>
      <c r="B184" s="307"/>
      <c r="C184" s="411">
        <v>2288811</v>
      </c>
      <c r="D184" s="412" t="s">
        <v>359</v>
      </c>
      <c r="E184" s="325">
        <v>112</v>
      </c>
      <c r="F184" s="326" t="s">
        <v>322</v>
      </c>
      <c r="G184" s="413">
        <v>12000000</v>
      </c>
      <c r="H184" s="413">
        <v>12000000</v>
      </c>
      <c r="I184" s="413">
        <v>12000000</v>
      </c>
      <c r="J184" s="413">
        <v>12000000</v>
      </c>
      <c r="K184" s="413">
        <v>12000000</v>
      </c>
      <c r="L184" s="413">
        <v>12000000</v>
      </c>
      <c r="M184" s="413">
        <v>12000000</v>
      </c>
      <c r="N184" s="413">
        <v>12000000</v>
      </c>
      <c r="O184" s="413">
        <v>12000000</v>
      </c>
      <c r="P184" s="413">
        <v>12000000</v>
      </c>
      <c r="Q184" s="413">
        <v>12000000</v>
      </c>
      <c r="R184" s="413">
        <v>12000000</v>
      </c>
      <c r="S184" s="328">
        <f t="shared" si="21"/>
        <v>144000000</v>
      </c>
      <c r="T184" s="255">
        <f t="shared" si="16"/>
        <v>12000000</v>
      </c>
      <c r="U184" s="292">
        <f t="shared" si="22"/>
        <v>156000000</v>
      </c>
      <c r="V184" s="374"/>
      <c r="W184" s="375"/>
      <c r="X184" s="376"/>
      <c r="Y184" s="376"/>
      <c r="Z184" s="376"/>
      <c r="AA184" s="376"/>
      <c r="AB184" s="376"/>
      <c r="AC184" s="376"/>
      <c r="AD184" s="376"/>
      <c r="AE184" s="376"/>
      <c r="AF184" s="376"/>
      <c r="AG184" s="376"/>
      <c r="AH184" s="376"/>
      <c r="AI184" s="376"/>
      <c r="AJ184" s="376"/>
      <c r="AK184" s="376"/>
      <c r="AL184" s="376"/>
      <c r="AM184" s="376"/>
      <c r="AN184" s="376"/>
      <c r="AO184" s="376"/>
      <c r="AP184" s="376"/>
      <c r="AQ184" s="376"/>
      <c r="AR184" s="376"/>
      <c r="AS184" s="376"/>
      <c r="AT184" s="376"/>
      <c r="AU184" s="376"/>
      <c r="AV184" s="376"/>
      <c r="AW184" s="376"/>
      <c r="AX184" s="376"/>
      <c r="AY184" s="376"/>
      <c r="AZ184" s="376"/>
      <c r="BA184" s="376"/>
      <c r="BB184" s="376"/>
      <c r="BC184" s="376"/>
      <c r="BD184" s="376"/>
      <c r="BE184" s="376"/>
      <c r="BF184" s="376"/>
      <c r="BG184" s="376"/>
      <c r="BH184" s="376"/>
      <c r="BI184" s="376"/>
      <c r="BJ184" s="376"/>
      <c r="BK184" s="376"/>
      <c r="BL184" s="376"/>
      <c r="BM184" s="376"/>
      <c r="BN184" s="376"/>
      <c r="BO184" s="376"/>
      <c r="BP184" s="376"/>
      <c r="BQ184" s="376"/>
      <c r="BR184" s="376"/>
      <c r="BS184" s="376"/>
      <c r="BT184" s="376"/>
      <c r="BU184" s="376"/>
      <c r="BV184" s="376"/>
      <c r="BW184" s="376"/>
      <c r="BX184" s="376"/>
      <c r="BY184" s="376"/>
      <c r="BZ184" s="376"/>
      <c r="CA184" s="376"/>
      <c r="CB184" s="376"/>
      <c r="CC184" s="376"/>
      <c r="CD184" s="376"/>
      <c r="CE184" s="376"/>
      <c r="CF184" s="376"/>
      <c r="CG184" s="376"/>
      <c r="CH184" s="376"/>
      <c r="CI184" s="376"/>
      <c r="CJ184" s="376"/>
      <c r="CK184" s="376"/>
      <c r="CL184" s="376"/>
      <c r="CM184" s="376"/>
      <c r="CN184" s="376"/>
      <c r="CO184" s="376"/>
      <c r="CP184" s="376"/>
      <c r="CQ184" s="376"/>
      <c r="CR184" s="376"/>
      <c r="CS184" s="376"/>
      <c r="CT184" s="376"/>
      <c r="CU184" s="376"/>
      <c r="CV184" s="376"/>
      <c r="CW184" s="376"/>
      <c r="CX184" s="376"/>
      <c r="CY184" s="376"/>
      <c r="CZ184" s="376"/>
      <c r="DA184" s="376"/>
      <c r="DB184" s="376"/>
      <c r="DC184" s="376"/>
      <c r="DD184" s="376"/>
    </row>
    <row r="185" spans="1:108" s="393" customFormat="1" ht="21.95" customHeight="1" x14ac:dyDescent="0.25">
      <c r="A185" s="304"/>
      <c r="B185" s="308"/>
      <c r="C185" s="414"/>
      <c r="D185" s="415"/>
      <c r="E185" s="378">
        <v>113</v>
      </c>
      <c r="F185" s="379" t="s">
        <v>19</v>
      </c>
      <c r="G185" s="416">
        <v>8000000</v>
      </c>
      <c r="H185" s="416">
        <v>8000000</v>
      </c>
      <c r="I185" s="416">
        <v>8000000</v>
      </c>
      <c r="J185" s="416">
        <v>8000000</v>
      </c>
      <c r="K185" s="416">
        <v>8000000</v>
      </c>
      <c r="L185" s="416">
        <v>8000000</v>
      </c>
      <c r="M185" s="416">
        <v>8000000</v>
      </c>
      <c r="N185" s="416">
        <v>8000000</v>
      </c>
      <c r="O185" s="416">
        <v>8000000</v>
      </c>
      <c r="P185" s="416">
        <v>8000000</v>
      </c>
      <c r="Q185" s="416">
        <v>8000000</v>
      </c>
      <c r="R185" s="416">
        <v>8000000</v>
      </c>
      <c r="S185" s="328">
        <f t="shared" si="21"/>
        <v>96000000</v>
      </c>
      <c r="T185" s="255">
        <f t="shared" si="16"/>
        <v>8000000</v>
      </c>
      <c r="U185" s="292">
        <f t="shared" si="22"/>
        <v>104000000</v>
      </c>
      <c r="V185" s="374"/>
      <c r="W185" s="375"/>
      <c r="X185" s="376"/>
      <c r="Y185" s="376"/>
      <c r="Z185" s="376"/>
      <c r="AA185" s="376"/>
      <c r="AB185" s="376"/>
      <c r="AC185" s="376"/>
      <c r="AD185" s="376"/>
      <c r="AE185" s="376"/>
      <c r="AF185" s="376"/>
      <c r="AG185" s="376"/>
      <c r="AH185" s="376"/>
      <c r="AI185" s="376"/>
      <c r="AJ185" s="376"/>
      <c r="AK185" s="376"/>
      <c r="AL185" s="376"/>
      <c r="AM185" s="376"/>
      <c r="AN185" s="376"/>
      <c r="AO185" s="376"/>
      <c r="AP185" s="376"/>
      <c r="AQ185" s="376"/>
      <c r="AR185" s="376"/>
      <c r="AS185" s="376"/>
      <c r="AT185" s="376"/>
      <c r="AU185" s="376"/>
      <c r="AV185" s="376"/>
      <c r="AW185" s="376"/>
      <c r="AX185" s="376"/>
      <c r="AY185" s="376"/>
      <c r="AZ185" s="376"/>
      <c r="BA185" s="376"/>
      <c r="BB185" s="376"/>
      <c r="BC185" s="376"/>
      <c r="BD185" s="376"/>
      <c r="BE185" s="376"/>
      <c r="BF185" s="376"/>
      <c r="BG185" s="376"/>
      <c r="BH185" s="376"/>
      <c r="BI185" s="376"/>
      <c r="BJ185" s="376"/>
      <c r="BK185" s="376"/>
      <c r="BL185" s="376"/>
      <c r="BM185" s="376"/>
      <c r="BN185" s="376"/>
      <c r="BO185" s="376"/>
      <c r="BP185" s="376"/>
      <c r="BQ185" s="376"/>
      <c r="BR185" s="376"/>
      <c r="BS185" s="376"/>
      <c r="BT185" s="376"/>
      <c r="BU185" s="376"/>
      <c r="BV185" s="376"/>
      <c r="BW185" s="376"/>
      <c r="BX185" s="376"/>
      <c r="BY185" s="376"/>
      <c r="BZ185" s="376"/>
      <c r="CA185" s="376"/>
      <c r="CB185" s="376"/>
      <c r="CC185" s="376"/>
      <c r="CD185" s="376"/>
      <c r="CE185" s="376"/>
      <c r="CF185" s="376"/>
      <c r="CG185" s="376"/>
      <c r="CH185" s="376"/>
      <c r="CI185" s="376"/>
      <c r="CJ185" s="376"/>
      <c r="CK185" s="376"/>
      <c r="CL185" s="376"/>
      <c r="CM185" s="376"/>
      <c r="CN185" s="376"/>
      <c r="CO185" s="376"/>
      <c r="CP185" s="376"/>
      <c r="CQ185" s="376"/>
      <c r="CR185" s="376"/>
      <c r="CS185" s="376"/>
      <c r="CT185" s="376"/>
      <c r="CU185" s="376"/>
      <c r="CV185" s="376"/>
      <c r="CW185" s="376"/>
      <c r="CX185" s="376"/>
      <c r="CY185" s="376"/>
      <c r="CZ185" s="376"/>
      <c r="DA185" s="376"/>
      <c r="DB185" s="376"/>
      <c r="DC185" s="376"/>
      <c r="DD185" s="376"/>
    </row>
    <row r="186" spans="1:108" s="393" customFormat="1" ht="21.95" customHeight="1" thickBot="1" x14ac:dyDescent="0.3">
      <c r="A186" s="305"/>
      <c r="B186" s="309"/>
      <c r="C186" s="417"/>
      <c r="D186" s="418"/>
      <c r="E186" s="356">
        <v>232</v>
      </c>
      <c r="F186" s="357" t="s">
        <v>20</v>
      </c>
      <c r="G186" s="416">
        <v>0</v>
      </c>
      <c r="H186" s="416">
        <v>0</v>
      </c>
      <c r="I186" s="416">
        <v>0</v>
      </c>
      <c r="J186" s="416">
        <v>0</v>
      </c>
      <c r="K186" s="416">
        <v>0</v>
      </c>
      <c r="L186" s="416">
        <v>0</v>
      </c>
      <c r="M186" s="416">
        <v>0</v>
      </c>
      <c r="N186" s="416">
        <v>0</v>
      </c>
      <c r="O186" s="416">
        <v>0</v>
      </c>
      <c r="P186" s="416">
        <v>0</v>
      </c>
      <c r="Q186" s="416">
        <v>0</v>
      </c>
      <c r="R186" s="416">
        <v>0</v>
      </c>
      <c r="S186" s="328">
        <f t="shared" si="21"/>
        <v>0</v>
      </c>
      <c r="T186" s="255">
        <f t="shared" si="16"/>
        <v>0</v>
      </c>
      <c r="U186" s="292">
        <f t="shared" si="22"/>
        <v>0</v>
      </c>
      <c r="V186" s="374"/>
      <c r="W186" s="375"/>
      <c r="X186" s="376"/>
      <c r="Y186" s="376"/>
      <c r="Z186" s="376"/>
      <c r="AA186" s="376"/>
      <c r="AB186" s="376"/>
      <c r="AC186" s="376"/>
      <c r="AD186" s="376"/>
      <c r="AE186" s="376"/>
      <c r="AF186" s="376"/>
      <c r="AG186" s="376"/>
      <c r="AH186" s="376"/>
      <c r="AI186" s="376"/>
      <c r="AJ186" s="376"/>
      <c r="AK186" s="376"/>
      <c r="AL186" s="376"/>
      <c r="AM186" s="376"/>
      <c r="AN186" s="376"/>
      <c r="AO186" s="376"/>
      <c r="AP186" s="376"/>
      <c r="AQ186" s="376"/>
      <c r="AR186" s="376"/>
      <c r="AS186" s="376"/>
      <c r="AT186" s="376"/>
      <c r="AU186" s="376"/>
      <c r="AV186" s="376"/>
      <c r="AW186" s="376"/>
      <c r="AX186" s="376"/>
      <c r="AY186" s="376"/>
      <c r="AZ186" s="376"/>
      <c r="BA186" s="376"/>
      <c r="BB186" s="376"/>
      <c r="BC186" s="376"/>
      <c r="BD186" s="376"/>
      <c r="BE186" s="376"/>
      <c r="BF186" s="376"/>
      <c r="BG186" s="376"/>
      <c r="BH186" s="376"/>
      <c r="BI186" s="376"/>
      <c r="BJ186" s="376"/>
      <c r="BK186" s="376"/>
      <c r="BL186" s="376"/>
      <c r="BM186" s="376"/>
      <c r="BN186" s="376"/>
      <c r="BO186" s="376"/>
      <c r="BP186" s="376"/>
      <c r="BQ186" s="376"/>
      <c r="BR186" s="376"/>
      <c r="BS186" s="376"/>
      <c r="BT186" s="376"/>
      <c r="BU186" s="376"/>
      <c r="BV186" s="376"/>
      <c r="BW186" s="376"/>
      <c r="BX186" s="376"/>
      <c r="BY186" s="376"/>
      <c r="BZ186" s="376"/>
      <c r="CA186" s="376"/>
      <c r="CB186" s="376"/>
      <c r="CC186" s="376"/>
      <c r="CD186" s="376"/>
      <c r="CE186" s="376"/>
      <c r="CF186" s="376"/>
      <c r="CG186" s="376"/>
      <c r="CH186" s="376"/>
      <c r="CI186" s="376"/>
      <c r="CJ186" s="376"/>
      <c r="CK186" s="376"/>
      <c r="CL186" s="376"/>
      <c r="CM186" s="376"/>
      <c r="CN186" s="376"/>
      <c r="CO186" s="376"/>
      <c r="CP186" s="376"/>
      <c r="CQ186" s="376"/>
      <c r="CR186" s="376"/>
      <c r="CS186" s="376"/>
      <c r="CT186" s="376"/>
      <c r="CU186" s="376"/>
      <c r="CV186" s="376"/>
      <c r="CW186" s="376"/>
      <c r="CX186" s="376"/>
      <c r="CY186" s="376"/>
      <c r="CZ186" s="376"/>
      <c r="DA186" s="376"/>
      <c r="DB186" s="376"/>
      <c r="DC186" s="376"/>
      <c r="DD186" s="376"/>
    </row>
    <row r="187" spans="1:108" s="393" customFormat="1" ht="21.95" customHeight="1" x14ac:dyDescent="0.25">
      <c r="A187" s="300">
        <v>149</v>
      </c>
      <c r="B187" s="290"/>
      <c r="C187" s="419">
        <v>769727</v>
      </c>
      <c r="D187" s="420" t="s">
        <v>368</v>
      </c>
      <c r="E187" s="378"/>
      <c r="F187" s="326" t="s">
        <v>322</v>
      </c>
      <c r="G187" s="413">
        <v>12000000</v>
      </c>
      <c r="H187" s="413">
        <v>12000000</v>
      </c>
      <c r="I187" s="413">
        <v>12000000</v>
      </c>
      <c r="J187" s="413">
        <v>12000000</v>
      </c>
      <c r="K187" s="413">
        <v>12000000</v>
      </c>
      <c r="L187" s="413">
        <v>12000000</v>
      </c>
      <c r="M187" s="413">
        <v>12000000</v>
      </c>
      <c r="N187" s="413">
        <v>12000000</v>
      </c>
      <c r="O187" s="413">
        <v>12000000</v>
      </c>
      <c r="P187" s="413">
        <v>12000000</v>
      </c>
      <c r="Q187" s="413">
        <v>12000000</v>
      </c>
      <c r="R187" s="413">
        <v>12000000</v>
      </c>
      <c r="S187" s="328">
        <f t="shared" si="21"/>
        <v>144000000</v>
      </c>
      <c r="T187" s="255">
        <f t="shared" si="16"/>
        <v>12000000</v>
      </c>
      <c r="U187" s="292">
        <f t="shared" si="22"/>
        <v>156000000</v>
      </c>
      <c r="V187" s="374"/>
      <c r="W187" s="375"/>
      <c r="X187" s="376"/>
      <c r="Y187" s="376"/>
      <c r="Z187" s="376"/>
      <c r="AA187" s="376"/>
      <c r="AB187" s="376"/>
      <c r="AC187" s="376"/>
      <c r="AD187" s="376"/>
      <c r="AE187" s="376"/>
      <c r="AF187" s="376"/>
      <c r="AG187" s="376"/>
      <c r="AH187" s="376"/>
      <c r="AI187" s="376"/>
      <c r="AJ187" s="376"/>
      <c r="AK187" s="376"/>
      <c r="AL187" s="376"/>
      <c r="AM187" s="376"/>
      <c r="AN187" s="376"/>
      <c r="AO187" s="376"/>
      <c r="AP187" s="376"/>
      <c r="AQ187" s="376"/>
      <c r="AR187" s="376"/>
      <c r="AS187" s="376"/>
      <c r="AT187" s="376"/>
      <c r="AU187" s="376"/>
      <c r="AV187" s="376"/>
      <c r="AW187" s="376"/>
      <c r="AX187" s="376"/>
      <c r="AY187" s="376"/>
      <c r="AZ187" s="376"/>
      <c r="BA187" s="376"/>
      <c r="BB187" s="376"/>
      <c r="BC187" s="376"/>
      <c r="BD187" s="376"/>
      <c r="BE187" s="376"/>
      <c r="BF187" s="376"/>
      <c r="BG187" s="376"/>
      <c r="BH187" s="376"/>
      <c r="BI187" s="376"/>
      <c r="BJ187" s="376"/>
      <c r="BK187" s="376"/>
      <c r="BL187" s="376"/>
      <c r="BM187" s="376"/>
      <c r="BN187" s="376"/>
      <c r="BO187" s="376"/>
      <c r="BP187" s="376"/>
      <c r="BQ187" s="376"/>
      <c r="BR187" s="376"/>
      <c r="BS187" s="376"/>
      <c r="BT187" s="376"/>
      <c r="BU187" s="376"/>
      <c r="BV187" s="376"/>
      <c r="BW187" s="376"/>
      <c r="BX187" s="376"/>
      <c r="BY187" s="376"/>
      <c r="BZ187" s="376"/>
      <c r="CA187" s="376"/>
      <c r="CB187" s="376"/>
      <c r="CC187" s="376"/>
      <c r="CD187" s="376"/>
      <c r="CE187" s="376"/>
      <c r="CF187" s="376"/>
      <c r="CG187" s="376"/>
      <c r="CH187" s="376"/>
      <c r="CI187" s="376"/>
      <c r="CJ187" s="376"/>
      <c r="CK187" s="376"/>
      <c r="CL187" s="376"/>
      <c r="CM187" s="376"/>
      <c r="CN187" s="376"/>
      <c r="CO187" s="376"/>
      <c r="CP187" s="376"/>
      <c r="CQ187" s="376"/>
      <c r="CR187" s="376"/>
      <c r="CS187" s="376"/>
      <c r="CT187" s="376"/>
      <c r="CU187" s="376"/>
      <c r="CV187" s="376"/>
      <c r="CW187" s="376"/>
      <c r="CX187" s="376"/>
      <c r="CY187" s="376"/>
      <c r="CZ187" s="376"/>
      <c r="DA187" s="376"/>
      <c r="DB187" s="376"/>
      <c r="DC187" s="376"/>
      <c r="DD187" s="376"/>
    </row>
    <row r="188" spans="1:108" s="393" customFormat="1" ht="21.95" customHeight="1" x14ac:dyDescent="0.25">
      <c r="A188" s="300"/>
      <c r="B188" s="290"/>
      <c r="C188" s="421"/>
      <c r="D188" s="415"/>
      <c r="E188" s="378"/>
      <c r="F188" s="379" t="s">
        <v>19</v>
      </c>
      <c r="G188" s="416">
        <v>8000000</v>
      </c>
      <c r="H188" s="416">
        <v>8000000</v>
      </c>
      <c r="I188" s="416">
        <v>8000000</v>
      </c>
      <c r="J188" s="416">
        <v>8000000</v>
      </c>
      <c r="K188" s="416">
        <v>8000000</v>
      </c>
      <c r="L188" s="416">
        <v>8000000</v>
      </c>
      <c r="M188" s="416">
        <v>8000000</v>
      </c>
      <c r="N188" s="416">
        <v>8000000</v>
      </c>
      <c r="O188" s="416">
        <v>8000000</v>
      </c>
      <c r="P188" s="416">
        <v>8000000</v>
      </c>
      <c r="Q188" s="416">
        <v>8000000</v>
      </c>
      <c r="R188" s="416">
        <v>8000000</v>
      </c>
      <c r="S188" s="328">
        <f t="shared" si="21"/>
        <v>96000000</v>
      </c>
      <c r="T188" s="255">
        <f t="shared" si="16"/>
        <v>8000000</v>
      </c>
      <c r="U188" s="292">
        <f t="shared" si="22"/>
        <v>104000000</v>
      </c>
      <c r="V188" s="374"/>
      <c r="W188" s="375"/>
      <c r="X188" s="376"/>
      <c r="Y188" s="376"/>
      <c r="Z188" s="376"/>
      <c r="AA188" s="376"/>
      <c r="AB188" s="376"/>
      <c r="AC188" s="376"/>
      <c r="AD188" s="376"/>
      <c r="AE188" s="376"/>
      <c r="AF188" s="376"/>
      <c r="AG188" s="376"/>
      <c r="AH188" s="376"/>
      <c r="AI188" s="376"/>
      <c r="AJ188" s="376"/>
      <c r="AK188" s="376"/>
      <c r="AL188" s="376"/>
      <c r="AM188" s="376"/>
      <c r="AN188" s="376"/>
      <c r="AO188" s="376"/>
      <c r="AP188" s="376"/>
      <c r="AQ188" s="376"/>
      <c r="AR188" s="376"/>
      <c r="AS188" s="376"/>
      <c r="AT188" s="376"/>
      <c r="AU188" s="376"/>
      <c r="AV188" s="376"/>
      <c r="AW188" s="376"/>
      <c r="AX188" s="376"/>
      <c r="AY188" s="376"/>
      <c r="AZ188" s="376"/>
      <c r="BA188" s="376"/>
      <c r="BB188" s="376"/>
      <c r="BC188" s="376"/>
      <c r="BD188" s="376"/>
      <c r="BE188" s="376"/>
      <c r="BF188" s="376"/>
      <c r="BG188" s="376"/>
      <c r="BH188" s="376"/>
      <c r="BI188" s="376"/>
      <c r="BJ188" s="376"/>
      <c r="BK188" s="376"/>
      <c r="BL188" s="376"/>
      <c r="BM188" s="376"/>
      <c r="BN188" s="376"/>
      <c r="BO188" s="376"/>
      <c r="BP188" s="376"/>
      <c r="BQ188" s="376"/>
      <c r="BR188" s="376"/>
      <c r="BS188" s="376"/>
      <c r="BT188" s="376"/>
      <c r="BU188" s="376"/>
      <c r="BV188" s="376"/>
      <c r="BW188" s="376"/>
      <c r="BX188" s="376"/>
      <c r="BY188" s="376"/>
      <c r="BZ188" s="376"/>
      <c r="CA188" s="376"/>
      <c r="CB188" s="376"/>
      <c r="CC188" s="376"/>
      <c r="CD188" s="376"/>
      <c r="CE188" s="376"/>
      <c r="CF188" s="376"/>
      <c r="CG188" s="376"/>
      <c r="CH188" s="376"/>
      <c r="CI188" s="376"/>
      <c r="CJ188" s="376"/>
      <c r="CK188" s="376"/>
      <c r="CL188" s="376"/>
      <c r="CM188" s="376"/>
      <c r="CN188" s="376"/>
      <c r="CO188" s="376"/>
      <c r="CP188" s="376"/>
      <c r="CQ188" s="376"/>
      <c r="CR188" s="376"/>
      <c r="CS188" s="376"/>
      <c r="CT188" s="376"/>
      <c r="CU188" s="376"/>
      <c r="CV188" s="376"/>
      <c r="CW188" s="376"/>
      <c r="CX188" s="376"/>
      <c r="CY188" s="376"/>
      <c r="CZ188" s="376"/>
      <c r="DA188" s="376"/>
      <c r="DB188" s="376"/>
      <c r="DC188" s="376"/>
      <c r="DD188" s="376"/>
    </row>
    <row r="189" spans="1:108" s="393" customFormat="1" ht="21.95" customHeight="1" thickBot="1" x14ac:dyDescent="0.3">
      <c r="A189" s="300"/>
      <c r="B189" s="290"/>
      <c r="C189" s="422"/>
      <c r="D189" s="423"/>
      <c r="E189" s="378"/>
      <c r="F189" s="357" t="s">
        <v>20</v>
      </c>
      <c r="G189" s="416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328"/>
      <c r="T189" s="255">
        <f t="shared" si="16"/>
        <v>0</v>
      </c>
      <c r="U189" s="292"/>
      <c r="V189" s="374"/>
      <c r="W189" s="375"/>
      <c r="X189" s="376"/>
      <c r="Y189" s="376"/>
      <c r="Z189" s="376"/>
      <c r="AA189" s="376"/>
      <c r="AB189" s="376"/>
      <c r="AC189" s="376"/>
      <c r="AD189" s="376"/>
      <c r="AE189" s="376"/>
      <c r="AF189" s="376"/>
      <c r="AG189" s="376"/>
      <c r="AH189" s="376"/>
      <c r="AI189" s="376"/>
      <c r="AJ189" s="376"/>
      <c r="AK189" s="376"/>
      <c r="AL189" s="376"/>
      <c r="AM189" s="376"/>
      <c r="AN189" s="376"/>
      <c r="AO189" s="376"/>
      <c r="AP189" s="376"/>
      <c r="AQ189" s="376"/>
      <c r="AR189" s="376"/>
      <c r="AS189" s="376"/>
      <c r="AT189" s="376"/>
      <c r="AU189" s="376"/>
      <c r="AV189" s="376"/>
      <c r="AW189" s="376"/>
      <c r="AX189" s="376"/>
      <c r="AY189" s="376"/>
      <c r="AZ189" s="376"/>
      <c r="BA189" s="376"/>
      <c r="BB189" s="376"/>
      <c r="BC189" s="376"/>
      <c r="BD189" s="376"/>
      <c r="BE189" s="376"/>
      <c r="BF189" s="376"/>
      <c r="BG189" s="376"/>
      <c r="BH189" s="376"/>
      <c r="BI189" s="376"/>
      <c r="BJ189" s="376"/>
      <c r="BK189" s="376"/>
      <c r="BL189" s="376"/>
      <c r="BM189" s="376"/>
      <c r="BN189" s="376"/>
      <c r="BO189" s="376"/>
      <c r="BP189" s="376"/>
      <c r="BQ189" s="376"/>
      <c r="BR189" s="376"/>
      <c r="BS189" s="376"/>
      <c r="BT189" s="376"/>
      <c r="BU189" s="376"/>
      <c r="BV189" s="376"/>
      <c r="BW189" s="376"/>
      <c r="BX189" s="376"/>
      <c r="BY189" s="376"/>
      <c r="BZ189" s="376"/>
      <c r="CA189" s="376"/>
      <c r="CB189" s="376"/>
      <c r="CC189" s="376"/>
      <c r="CD189" s="376"/>
      <c r="CE189" s="376"/>
      <c r="CF189" s="376"/>
      <c r="CG189" s="376"/>
      <c r="CH189" s="376"/>
      <c r="CI189" s="376"/>
      <c r="CJ189" s="376"/>
      <c r="CK189" s="376"/>
      <c r="CL189" s="376"/>
      <c r="CM189" s="376"/>
      <c r="CN189" s="376"/>
      <c r="CO189" s="376"/>
      <c r="CP189" s="376"/>
      <c r="CQ189" s="376"/>
      <c r="CR189" s="376"/>
      <c r="CS189" s="376"/>
      <c r="CT189" s="376"/>
      <c r="CU189" s="376"/>
      <c r="CV189" s="376"/>
      <c r="CW189" s="376"/>
      <c r="CX189" s="376"/>
      <c r="CY189" s="376"/>
      <c r="CZ189" s="376"/>
      <c r="DA189" s="376"/>
      <c r="DB189" s="376"/>
      <c r="DC189" s="376"/>
      <c r="DD189" s="376"/>
    </row>
    <row r="190" spans="1:108" s="393" customFormat="1" ht="21.95" customHeight="1" x14ac:dyDescent="0.25">
      <c r="A190" s="300">
        <v>150</v>
      </c>
      <c r="B190" s="307"/>
      <c r="C190" s="411">
        <v>2085300</v>
      </c>
      <c r="D190" s="412" t="s">
        <v>360</v>
      </c>
      <c r="E190" s="325">
        <v>112</v>
      </c>
      <c r="F190" s="326" t="s">
        <v>322</v>
      </c>
      <c r="G190" s="413">
        <v>12000000</v>
      </c>
      <c r="H190" s="413">
        <v>12000000</v>
      </c>
      <c r="I190" s="413">
        <v>12000000</v>
      </c>
      <c r="J190" s="413">
        <v>12000000</v>
      </c>
      <c r="K190" s="413">
        <v>12000000</v>
      </c>
      <c r="L190" s="413">
        <v>12000000</v>
      </c>
      <c r="M190" s="413">
        <v>12000000</v>
      </c>
      <c r="N190" s="413">
        <v>12000000</v>
      </c>
      <c r="O190" s="413">
        <v>12000000</v>
      </c>
      <c r="P190" s="413">
        <v>12000000</v>
      </c>
      <c r="Q190" s="413">
        <v>12000000</v>
      </c>
      <c r="R190" s="413">
        <v>12000000</v>
      </c>
      <c r="S190" s="328">
        <f t="shared" si="21"/>
        <v>144000000</v>
      </c>
      <c r="T190" s="255">
        <f t="shared" si="16"/>
        <v>12000000</v>
      </c>
      <c r="U190" s="292">
        <f t="shared" si="22"/>
        <v>156000000</v>
      </c>
      <c r="V190" s="374"/>
      <c r="W190" s="375"/>
      <c r="X190" s="376"/>
      <c r="Y190" s="376"/>
      <c r="Z190" s="376"/>
      <c r="AA190" s="376"/>
      <c r="AB190" s="376"/>
      <c r="AC190" s="376"/>
      <c r="AD190" s="376"/>
      <c r="AE190" s="376"/>
      <c r="AF190" s="376"/>
      <c r="AG190" s="376"/>
      <c r="AH190" s="376"/>
      <c r="AI190" s="376"/>
      <c r="AJ190" s="376"/>
      <c r="AK190" s="376"/>
      <c r="AL190" s="376"/>
      <c r="AM190" s="376"/>
      <c r="AN190" s="376"/>
      <c r="AO190" s="376"/>
      <c r="AP190" s="376"/>
      <c r="AQ190" s="376"/>
      <c r="AR190" s="376"/>
      <c r="AS190" s="376"/>
      <c r="AT190" s="376"/>
      <c r="AU190" s="376"/>
      <c r="AV190" s="376"/>
      <c r="AW190" s="376"/>
      <c r="AX190" s="376"/>
      <c r="AY190" s="376"/>
      <c r="AZ190" s="376"/>
      <c r="BA190" s="376"/>
      <c r="BB190" s="376"/>
      <c r="BC190" s="376"/>
      <c r="BD190" s="376"/>
      <c r="BE190" s="376"/>
      <c r="BF190" s="376"/>
      <c r="BG190" s="376"/>
      <c r="BH190" s="376"/>
      <c r="BI190" s="376"/>
      <c r="BJ190" s="376"/>
      <c r="BK190" s="376"/>
      <c r="BL190" s="376"/>
      <c r="BM190" s="376"/>
      <c r="BN190" s="376"/>
      <c r="BO190" s="376"/>
      <c r="BP190" s="376"/>
      <c r="BQ190" s="376"/>
      <c r="BR190" s="376"/>
      <c r="BS190" s="376"/>
      <c r="BT190" s="376"/>
      <c r="BU190" s="376"/>
      <c r="BV190" s="376"/>
      <c r="BW190" s="376"/>
      <c r="BX190" s="376"/>
      <c r="BY190" s="376"/>
      <c r="BZ190" s="376"/>
      <c r="CA190" s="376"/>
      <c r="CB190" s="376"/>
      <c r="CC190" s="376"/>
      <c r="CD190" s="376"/>
      <c r="CE190" s="376"/>
      <c r="CF190" s="376"/>
      <c r="CG190" s="376"/>
      <c r="CH190" s="376"/>
      <c r="CI190" s="376"/>
      <c r="CJ190" s="376"/>
      <c r="CK190" s="376"/>
      <c r="CL190" s="376"/>
      <c r="CM190" s="376"/>
      <c r="CN190" s="376"/>
      <c r="CO190" s="376"/>
      <c r="CP190" s="376"/>
      <c r="CQ190" s="376"/>
      <c r="CR190" s="376"/>
      <c r="CS190" s="376"/>
      <c r="CT190" s="376"/>
      <c r="CU190" s="376"/>
      <c r="CV190" s="376"/>
      <c r="CW190" s="376"/>
      <c r="CX190" s="376"/>
      <c r="CY190" s="376"/>
      <c r="CZ190" s="376"/>
      <c r="DA190" s="376"/>
      <c r="DB190" s="376"/>
      <c r="DC190" s="376"/>
      <c r="DD190" s="376"/>
    </row>
    <row r="191" spans="1:108" s="393" customFormat="1" ht="21.95" customHeight="1" x14ac:dyDescent="0.25">
      <c r="A191" s="300"/>
      <c r="B191" s="308"/>
      <c r="C191" s="414"/>
      <c r="D191" s="415"/>
      <c r="E191" s="378">
        <v>113</v>
      </c>
      <c r="F191" s="379" t="s">
        <v>19</v>
      </c>
      <c r="G191" s="416">
        <v>8000000</v>
      </c>
      <c r="H191" s="416">
        <v>8000000</v>
      </c>
      <c r="I191" s="416">
        <v>8000000</v>
      </c>
      <c r="J191" s="416">
        <v>8000000</v>
      </c>
      <c r="K191" s="416">
        <v>8000000</v>
      </c>
      <c r="L191" s="416">
        <v>8000000</v>
      </c>
      <c r="M191" s="416">
        <v>8000000</v>
      </c>
      <c r="N191" s="416">
        <v>8000000</v>
      </c>
      <c r="O191" s="416">
        <v>8000000</v>
      </c>
      <c r="P191" s="416">
        <v>8000000</v>
      </c>
      <c r="Q191" s="416">
        <v>8000000</v>
      </c>
      <c r="R191" s="416">
        <v>8000000</v>
      </c>
      <c r="S191" s="328">
        <f t="shared" si="21"/>
        <v>96000000</v>
      </c>
      <c r="T191" s="255">
        <f t="shared" si="16"/>
        <v>8000000</v>
      </c>
      <c r="U191" s="292">
        <f t="shared" si="22"/>
        <v>104000000</v>
      </c>
      <c r="V191" s="374"/>
      <c r="W191" s="375"/>
      <c r="X191" s="376"/>
      <c r="Y191" s="376"/>
      <c r="Z191" s="376"/>
      <c r="AA191" s="376"/>
      <c r="AB191" s="376"/>
      <c r="AC191" s="376"/>
      <c r="AD191" s="376"/>
      <c r="AE191" s="376"/>
      <c r="AF191" s="376"/>
      <c r="AG191" s="376"/>
      <c r="AH191" s="376"/>
      <c r="AI191" s="376"/>
      <c r="AJ191" s="376"/>
      <c r="AK191" s="376"/>
      <c r="AL191" s="376"/>
      <c r="AM191" s="376"/>
      <c r="AN191" s="376"/>
      <c r="AO191" s="376"/>
      <c r="AP191" s="376"/>
      <c r="AQ191" s="376"/>
      <c r="AR191" s="376"/>
      <c r="AS191" s="376"/>
      <c r="AT191" s="376"/>
      <c r="AU191" s="376"/>
      <c r="AV191" s="376"/>
      <c r="AW191" s="376"/>
      <c r="AX191" s="376"/>
      <c r="AY191" s="376"/>
      <c r="AZ191" s="376"/>
      <c r="BA191" s="376"/>
      <c r="BB191" s="376"/>
      <c r="BC191" s="376"/>
      <c r="BD191" s="376"/>
      <c r="BE191" s="376"/>
      <c r="BF191" s="376"/>
      <c r="BG191" s="376"/>
      <c r="BH191" s="376"/>
      <c r="BI191" s="376"/>
      <c r="BJ191" s="376"/>
      <c r="BK191" s="376"/>
      <c r="BL191" s="376"/>
      <c r="BM191" s="376"/>
      <c r="BN191" s="376"/>
      <c r="BO191" s="376"/>
      <c r="BP191" s="376"/>
      <c r="BQ191" s="376"/>
      <c r="BR191" s="376"/>
      <c r="BS191" s="376"/>
      <c r="BT191" s="376"/>
      <c r="BU191" s="376"/>
      <c r="BV191" s="376"/>
      <c r="BW191" s="376"/>
      <c r="BX191" s="376"/>
      <c r="BY191" s="376"/>
      <c r="BZ191" s="376"/>
      <c r="CA191" s="376"/>
      <c r="CB191" s="376"/>
      <c r="CC191" s="376"/>
      <c r="CD191" s="376"/>
      <c r="CE191" s="376"/>
      <c r="CF191" s="376"/>
      <c r="CG191" s="376"/>
      <c r="CH191" s="376"/>
      <c r="CI191" s="376"/>
      <c r="CJ191" s="376"/>
      <c r="CK191" s="376"/>
      <c r="CL191" s="376"/>
      <c r="CM191" s="376"/>
      <c r="CN191" s="376"/>
      <c r="CO191" s="376"/>
      <c r="CP191" s="376"/>
      <c r="CQ191" s="376"/>
      <c r="CR191" s="376"/>
      <c r="CS191" s="376"/>
      <c r="CT191" s="376"/>
      <c r="CU191" s="376"/>
      <c r="CV191" s="376"/>
      <c r="CW191" s="376"/>
      <c r="CX191" s="376"/>
      <c r="CY191" s="376"/>
      <c r="CZ191" s="376"/>
      <c r="DA191" s="376"/>
      <c r="DB191" s="376"/>
      <c r="DC191" s="376"/>
      <c r="DD191" s="376"/>
    </row>
    <row r="192" spans="1:108" s="393" customFormat="1" ht="21.95" customHeight="1" thickBot="1" x14ac:dyDescent="0.3">
      <c r="A192" s="300"/>
      <c r="B192" s="309"/>
      <c r="C192" s="417"/>
      <c r="D192" s="418"/>
      <c r="E192" s="356">
        <v>232</v>
      </c>
      <c r="F192" s="357" t="s">
        <v>20</v>
      </c>
      <c r="G192" s="416">
        <v>0</v>
      </c>
      <c r="H192" s="416">
        <v>0</v>
      </c>
      <c r="I192" s="416">
        <v>0</v>
      </c>
      <c r="J192" s="416">
        <v>0</v>
      </c>
      <c r="K192" s="416">
        <v>0</v>
      </c>
      <c r="L192" s="416">
        <v>0</v>
      </c>
      <c r="M192" s="416">
        <v>0</v>
      </c>
      <c r="N192" s="416">
        <v>0</v>
      </c>
      <c r="O192" s="416">
        <v>0</v>
      </c>
      <c r="P192" s="416">
        <v>0</v>
      </c>
      <c r="Q192" s="416">
        <v>0</v>
      </c>
      <c r="R192" s="416">
        <v>0</v>
      </c>
      <c r="S192" s="328">
        <f t="shared" si="21"/>
        <v>0</v>
      </c>
      <c r="T192" s="255">
        <f t="shared" si="16"/>
        <v>0</v>
      </c>
      <c r="U192" s="292">
        <f t="shared" si="22"/>
        <v>0</v>
      </c>
      <c r="V192" s="374"/>
      <c r="W192" s="375"/>
      <c r="X192" s="376"/>
      <c r="Y192" s="376"/>
      <c r="Z192" s="376"/>
      <c r="AA192" s="376"/>
      <c r="AB192" s="376"/>
      <c r="AC192" s="376"/>
      <c r="AD192" s="376"/>
      <c r="AE192" s="376"/>
      <c r="AF192" s="376"/>
      <c r="AG192" s="376"/>
      <c r="AH192" s="376"/>
      <c r="AI192" s="376"/>
      <c r="AJ192" s="376"/>
      <c r="AK192" s="376"/>
      <c r="AL192" s="376"/>
      <c r="AM192" s="376"/>
      <c r="AN192" s="376"/>
      <c r="AO192" s="376"/>
      <c r="AP192" s="376"/>
      <c r="AQ192" s="376"/>
      <c r="AR192" s="376"/>
      <c r="AS192" s="376"/>
      <c r="AT192" s="376"/>
      <c r="AU192" s="376"/>
      <c r="AV192" s="376"/>
      <c r="AW192" s="376"/>
      <c r="AX192" s="376"/>
      <c r="AY192" s="376"/>
      <c r="AZ192" s="376"/>
      <c r="BA192" s="376"/>
      <c r="BB192" s="376"/>
      <c r="BC192" s="376"/>
      <c r="BD192" s="376"/>
      <c r="BE192" s="376"/>
      <c r="BF192" s="376"/>
      <c r="BG192" s="376"/>
      <c r="BH192" s="376"/>
      <c r="BI192" s="376"/>
      <c r="BJ192" s="376"/>
      <c r="BK192" s="376"/>
      <c r="BL192" s="376"/>
      <c r="BM192" s="376"/>
      <c r="BN192" s="376"/>
      <c r="BO192" s="376"/>
      <c r="BP192" s="376"/>
      <c r="BQ192" s="376"/>
      <c r="BR192" s="376"/>
      <c r="BS192" s="376"/>
      <c r="BT192" s="376"/>
      <c r="BU192" s="376"/>
      <c r="BV192" s="376"/>
      <c r="BW192" s="376"/>
      <c r="BX192" s="376"/>
      <c r="BY192" s="376"/>
      <c r="BZ192" s="376"/>
      <c r="CA192" s="376"/>
      <c r="CB192" s="376"/>
      <c r="CC192" s="376"/>
      <c r="CD192" s="376"/>
      <c r="CE192" s="376"/>
      <c r="CF192" s="376"/>
      <c r="CG192" s="376"/>
      <c r="CH192" s="376"/>
      <c r="CI192" s="376"/>
      <c r="CJ192" s="376"/>
      <c r="CK192" s="376"/>
      <c r="CL192" s="376"/>
      <c r="CM192" s="376"/>
      <c r="CN192" s="376"/>
      <c r="CO192" s="376"/>
      <c r="CP192" s="376"/>
      <c r="CQ192" s="376"/>
      <c r="CR192" s="376"/>
      <c r="CS192" s="376"/>
      <c r="CT192" s="376"/>
      <c r="CU192" s="376"/>
      <c r="CV192" s="376"/>
      <c r="CW192" s="376"/>
      <c r="CX192" s="376"/>
      <c r="CY192" s="376"/>
      <c r="CZ192" s="376"/>
      <c r="DA192" s="376"/>
      <c r="DB192" s="376"/>
      <c r="DC192" s="376"/>
      <c r="DD192" s="376"/>
    </row>
    <row r="193" spans="1:108" s="393" customFormat="1" ht="21.95" customHeight="1" x14ac:dyDescent="0.25">
      <c r="A193" s="306">
        <v>153</v>
      </c>
      <c r="B193" s="307"/>
      <c r="C193" s="411">
        <v>2912531</v>
      </c>
      <c r="D193" s="412" t="s">
        <v>362</v>
      </c>
      <c r="E193" s="325">
        <v>112</v>
      </c>
      <c r="F193" s="326" t="s">
        <v>322</v>
      </c>
      <c r="G193" s="413">
        <v>12000000</v>
      </c>
      <c r="H193" s="413">
        <v>12000000</v>
      </c>
      <c r="I193" s="413">
        <v>12000000</v>
      </c>
      <c r="J193" s="413">
        <v>12000000</v>
      </c>
      <c r="K193" s="413">
        <v>12000000</v>
      </c>
      <c r="L193" s="413">
        <v>12000000</v>
      </c>
      <c r="M193" s="413">
        <v>12000000</v>
      </c>
      <c r="N193" s="413">
        <v>12000000</v>
      </c>
      <c r="O193" s="413">
        <v>12000000</v>
      </c>
      <c r="P193" s="413">
        <v>12000000</v>
      </c>
      <c r="Q193" s="413">
        <v>12000000</v>
      </c>
      <c r="R193" s="413">
        <v>12000000</v>
      </c>
      <c r="S193" s="328">
        <f t="shared" si="21"/>
        <v>144000000</v>
      </c>
      <c r="T193" s="255">
        <f t="shared" si="16"/>
        <v>12000000</v>
      </c>
      <c r="U193" s="292">
        <f t="shared" si="22"/>
        <v>156000000</v>
      </c>
      <c r="V193" s="374"/>
      <c r="W193" s="375"/>
      <c r="X193" s="376"/>
      <c r="Y193" s="376"/>
      <c r="Z193" s="376"/>
      <c r="AA193" s="376"/>
      <c r="AB193" s="376"/>
      <c r="AC193" s="376"/>
      <c r="AD193" s="376"/>
      <c r="AE193" s="376"/>
      <c r="AF193" s="376"/>
      <c r="AG193" s="376"/>
      <c r="AH193" s="376"/>
      <c r="AI193" s="376"/>
      <c r="AJ193" s="376"/>
      <c r="AK193" s="376"/>
      <c r="AL193" s="376"/>
      <c r="AM193" s="376"/>
      <c r="AN193" s="376"/>
      <c r="AO193" s="376"/>
      <c r="AP193" s="376"/>
      <c r="AQ193" s="376"/>
      <c r="AR193" s="376"/>
      <c r="AS193" s="376"/>
      <c r="AT193" s="376"/>
      <c r="AU193" s="376"/>
      <c r="AV193" s="376"/>
      <c r="AW193" s="376"/>
      <c r="AX193" s="376"/>
      <c r="AY193" s="376"/>
      <c r="AZ193" s="376"/>
      <c r="BA193" s="376"/>
      <c r="BB193" s="376"/>
      <c r="BC193" s="376"/>
      <c r="BD193" s="376"/>
      <c r="BE193" s="376"/>
      <c r="BF193" s="376"/>
      <c r="BG193" s="376"/>
      <c r="BH193" s="376"/>
      <c r="BI193" s="376"/>
      <c r="BJ193" s="376"/>
      <c r="BK193" s="376"/>
      <c r="BL193" s="376"/>
      <c r="BM193" s="376"/>
      <c r="BN193" s="376"/>
      <c r="BO193" s="376"/>
      <c r="BP193" s="376"/>
      <c r="BQ193" s="376"/>
      <c r="BR193" s="376"/>
      <c r="BS193" s="376"/>
      <c r="BT193" s="376"/>
      <c r="BU193" s="376"/>
      <c r="BV193" s="376"/>
      <c r="BW193" s="376"/>
      <c r="BX193" s="376"/>
      <c r="BY193" s="376"/>
      <c r="BZ193" s="376"/>
      <c r="CA193" s="376"/>
      <c r="CB193" s="376"/>
      <c r="CC193" s="376"/>
      <c r="CD193" s="376"/>
      <c r="CE193" s="376"/>
      <c r="CF193" s="376"/>
      <c r="CG193" s="376"/>
      <c r="CH193" s="376"/>
      <c r="CI193" s="376"/>
      <c r="CJ193" s="376"/>
      <c r="CK193" s="376"/>
      <c r="CL193" s="376"/>
      <c r="CM193" s="376"/>
      <c r="CN193" s="376"/>
      <c r="CO193" s="376"/>
      <c r="CP193" s="376"/>
      <c r="CQ193" s="376"/>
      <c r="CR193" s="376"/>
      <c r="CS193" s="376"/>
      <c r="CT193" s="376"/>
      <c r="CU193" s="376"/>
      <c r="CV193" s="376"/>
      <c r="CW193" s="376"/>
      <c r="CX193" s="376"/>
      <c r="CY193" s="376"/>
      <c r="CZ193" s="376"/>
      <c r="DA193" s="376"/>
      <c r="DB193" s="376"/>
      <c r="DC193" s="376"/>
      <c r="DD193" s="376"/>
    </row>
    <row r="194" spans="1:108" s="393" customFormat="1" ht="21.95" customHeight="1" x14ac:dyDescent="0.25">
      <c r="A194" s="304"/>
      <c r="B194" s="308"/>
      <c r="C194" s="414"/>
      <c r="D194" s="415"/>
      <c r="E194" s="378">
        <v>113</v>
      </c>
      <c r="F194" s="379" t="s">
        <v>19</v>
      </c>
      <c r="G194" s="416">
        <v>8000000</v>
      </c>
      <c r="H194" s="416">
        <v>8000000</v>
      </c>
      <c r="I194" s="416">
        <v>8000000</v>
      </c>
      <c r="J194" s="416">
        <v>8000000</v>
      </c>
      <c r="K194" s="416">
        <v>8000000</v>
      </c>
      <c r="L194" s="416">
        <v>8000000</v>
      </c>
      <c r="M194" s="416">
        <v>8000000</v>
      </c>
      <c r="N194" s="416">
        <v>8000000</v>
      </c>
      <c r="O194" s="416">
        <v>8000000</v>
      </c>
      <c r="P194" s="416">
        <v>8000000</v>
      </c>
      <c r="Q194" s="416">
        <v>8000000</v>
      </c>
      <c r="R194" s="416">
        <v>8000000</v>
      </c>
      <c r="S194" s="328">
        <f t="shared" si="21"/>
        <v>96000000</v>
      </c>
      <c r="T194" s="255">
        <f t="shared" si="16"/>
        <v>8000000</v>
      </c>
      <c r="U194" s="292">
        <f t="shared" si="22"/>
        <v>104000000</v>
      </c>
      <c r="V194" s="374"/>
      <c r="W194" s="375"/>
      <c r="X194" s="376"/>
      <c r="Y194" s="376"/>
      <c r="Z194" s="376"/>
      <c r="AA194" s="376"/>
      <c r="AB194" s="376"/>
      <c r="AC194" s="376"/>
      <c r="AD194" s="376"/>
      <c r="AE194" s="376"/>
      <c r="AF194" s="376"/>
      <c r="AG194" s="376"/>
      <c r="AH194" s="376"/>
      <c r="AI194" s="376"/>
      <c r="AJ194" s="376"/>
      <c r="AK194" s="376"/>
      <c r="AL194" s="376"/>
      <c r="AM194" s="376"/>
      <c r="AN194" s="376"/>
      <c r="AO194" s="376"/>
      <c r="AP194" s="376"/>
      <c r="AQ194" s="376"/>
      <c r="AR194" s="376"/>
      <c r="AS194" s="376"/>
      <c r="AT194" s="376"/>
      <c r="AU194" s="376"/>
      <c r="AV194" s="376"/>
      <c r="AW194" s="376"/>
      <c r="AX194" s="376"/>
      <c r="AY194" s="376"/>
      <c r="AZ194" s="376"/>
      <c r="BA194" s="376"/>
      <c r="BB194" s="376"/>
      <c r="BC194" s="376"/>
      <c r="BD194" s="376"/>
      <c r="BE194" s="376"/>
      <c r="BF194" s="376"/>
      <c r="BG194" s="376"/>
      <c r="BH194" s="376"/>
      <c r="BI194" s="376"/>
      <c r="BJ194" s="376"/>
      <c r="BK194" s="376"/>
      <c r="BL194" s="376"/>
      <c r="BM194" s="376"/>
      <c r="BN194" s="376"/>
      <c r="BO194" s="376"/>
      <c r="BP194" s="376"/>
      <c r="BQ194" s="376"/>
      <c r="BR194" s="376"/>
      <c r="BS194" s="376"/>
      <c r="BT194" s="376"/>
      <c r="BU194" s="376"/>
      <c r="BV194" s="376"/>
      <c r="BW194" s="376"/>
      <c r="BX194" s="376"/>
      <c r="BY194" s="376"/>
      <c r="BZ194" s="376"/>
      <c r="CA194" s="376"/>
      <c r="CB194" s="376"/>
      <c r="CC194" s="376"/>
      <c r="CD194" s="376"/>
      <c r="CE194" s="376"/>
      <c r="CF194" s="376"/>
      <c r="CG194" s="376"/>
      <c r="CH194" s="376"/>
      <c r="CI194" s="376"/>
      <c r="CJ194" s="376"/>
      <c r="CK194" s="376"/>
      <c r="CL194" s="376"/>
      <c r="CM194" s="376"/>
      <c r="CN194" s="376"/>
      <c r="CO194" s="376"/>
      <c r="CP194" s="376"/>
      <c r="CQ194" s="376"/>
      <c r="CR194" s="376"/>
      <c r="CS194" s="376"/>
      <c r="CT194" s="376"/>
      <c r="CU194" s="376"/>
      <c r="CV194" s="376"/>
      <c r="CW194" s="376"/>
      <c r="CX194" s="376"/>
      <c r="CY194" s="376"/>
      <c r="CZ194" s="376"/>
      <c r="DA194" s="376"/>
      <c r="DB194" s="376"/>
      <c r="DC194" s="376"/>
      <c r="DD194" s="376"/>
    </row>
    <row r="195" spans="1:108" s="393" customFormat="1" ht="24" customHeight="1" thickBot="1" x14ac:dyDescent="0.3">
      <c r="A195" s="305"/>
      <c r="B195" s="309"/>
      <c r="C195" s="417"/>
      <c r="D195" s="418"/>
      <c r="E195" s="356">
        <v>232</v>
      </c>
      <c r="F195" s="357" t="s">
        <v>20</v>
      </c>
      <c r="G195" s="416">
        <v>0</v>
      </c>
      <c r="H195" s="416">
        <v>0</v>
      </c>
      <c r="I195" s="416">
        <v>0</v>
      </c>
      <c r="J195" s="416">
        <v>0</v>
      </c>
      <c r="K195" s="416">
        <v>0</v>
      </c>
      <c r="L195" s="416">
        <v>0</v>
      </c>
      <c r="M195" s="416">
        <v>0</v>
      </c>
      <c r="N195" s="416">
        <v>0</v>
      </c>
      <c r="O195" s="416">
        <v>0</v>
      </c>
      <c r="P195" s="416">
        <v>0</v>
      </c>
      <c r="Q195" s="416">
        <v>0</v>
      </c>
      <c r="R195" s="416">
        <v>0</v>
      </c>
      <c r="S195" s="328">
        <f t="shared" si="21"/>
        <v>0</v>
      </c>
      <c r="T195" s="255">
        <f t="shared" si="16"/>
        <v>0</v>
      </c>
      <c r="U195" s="292">
        <f t="shared" si="22"/>
        <v>0</v>
      </c>
      <c r="V195" s="374"/>
      <c r="W195" s="375"/>
      <c r="X195" s="376"/>
      <c r="Y195" s="376"/>
      <c r="Z195" s="376"/>
      <c r="AA195" s="376"/>
      <c r="AB195" s="376"/>
      <c r="AC195" s="376"/>
      <c r="AD195" s="376"/>
      <c r="AE195" s="376"/>
      <c r="AF195" s="376"/>
      <c r="AG195" s="376"/>
      <c r="AH195" s="376"/>
      <c r="AI195" s="376"/>
      <c r="AJ195" s="376"/>
      <c r="AK195" s="376"/>
      <c r="AL195" s="376"/>
      <c r="AM195" s="376"/>
      <c r="AN195" s="376"/>
      <c r="AO195" s="376"/>
      <c r="AP195" s="376"/>
      <c r="AQ195" s="376"/>
      <c r="AR195" s="376"/>
      <c r="AS195" s="376"/>
      <c r="AT195" s="376"/>
      <c r="AU195" s="376"/>
      <c r="AV195" s="376"/>
      <c r="AW195" s="376"/>
      <c r="AX195" s="376"/>
      <c r="AY195" s="376"/>
      <c r="AZ195" s="376"/>
      <c r="BA195" s="376"/>
      <c r="BB195" s="376"/>
      <c r="BC195" s="376"/>
      <c r="BD195" s="376"/>
      <c r="BE195" s="376"/>
      <c r="BF195" s="376"/>
      <c r="BG195" s="376"/>
      <c r="BH195" s="376"/>
      <c r="BI195" s="376"/>
      <c r="BJ195" s="376"/>
      <c r="BK195" s="376"/>
      <c r="BL195" s="376"/>
      <c r="BM195" s="376"/>
      <c r="BN195" s="376"/>
      <c r="BO195" s="376"/>
      <c r="BP195" s="376"/>
      <c r="BQ195" s="376"/>
      <c r="BR195" s="376"/>
      <c r="BS195" s="376"/>
      <c r="BT195" s="376"/>
      <c r="BU195" s="376"/>
      <c r="BV195" s="376"/>
      <c r="BW195" s="376"/>
      <c r="BX195" s="376"/>
      <c r="BY195" s="376"/>
      <c r="BZ195" s="376"/>
      <c r="CA195" s="376"/>
      <c r="CB195" s="376"/>
      <c r="CC195" s="376"/>
      <c r="CD195" s="376"/>
      <c r="CE195" s="376"/>
      <c r="CF195" s="376"/>
      <c r="CG195" s="376"/>
      <c r="CH195" s="376"/>
      <c r="CI195" s="376"/>
      <c r="CJ195" s="376"/>
      <c r="CK195" s="376"/>
      <c r="CL195" s="376"/>
      <c r="CM195" s="376"/>
      <c r="CN195" s="376"/>
      <c r="CO195" s="376"/>
      <c r="CP195" s="376"/>
      <c r="CQ195" s="376"/>
      <c r="CR195" s="376"/>
      <c r="CS195" s="376"/>
      <c r="CT195" s="376"/>
      <c r="CU195" s="376"/>
      <c r="CV195" s="376"/>
      <c r="CW195" s="376"/>
      <c r="CX195" s="376"/>
      <c r="CY195" s="376"/>
      <c r="CZ195" s="376"/>
      <c r="DA195" s="376"/>
      <c r="DB195" s="376"/>
      <c r="DC195" s="376"/>
      <c r="DD195" s="376"/>
    </row>
    <row r="196" spans="1:108" s="393" customFormat="1" ht="24" customHeight="1" x14ac:dyDescent="0.25">
      <c r="A196" s="304">
        <v>154</v>
      </c>
      <c r="B196" s="290"/>
      <c r="C196" s="411">
        <v>4482389</v>
      </c>
      <c r="D196" s="412" t="s">
        <v>361</v>
      </c>
      <c r="E196" s="325">
        <v>112</v>
      </c>
      <c r="F196" s="326" t="s">
        <v>322</v>
      </c>
      <c r="G196" s="413">
        <v>12000000</v>
      </c>
      <c r="H196" s="413">
        <v>12000000</v>
      </c>
      <c r="I196" s="413">
        <v>12000000</v>
      </c>
      <c r="J196" s="413">
        <v>12000000</v>
      </c>
      <c r="K196" s="413">
        <v>12000000</v>
      </c>
      <c r="L196" s="413">
        <v>12000000</v>
      </c>
      <c r="M196" s="413">
        <v>12000000</v>
      </c>
      <c r="N196" s="413">
        <v>12000000</v>
      </c>
      <c r="O196" s="413">
        <v>12000000</v>
      </c>
      <c r="P196" s="413">
        <v>12000000</v>
      </c>
      <c r="Q196" s="413">
        <v>12000000</v>
      </c>
      <c r="R196" s="413">
        <v>12000000</v>
      </c>
      <c r="S196" s="328">
        <f t="shared" si="21"/>
        <v>144000000</v>
      </c>
      <c r="T196" s="255">
        <f t="shared" si="16"/>
        <v>12000000</v>
      </c>
      <c r="U196" s="292">
        <f t="shared" si="22"/>
        <v>156000000</v>
      </c>
      <c r="V196" s="374"/>
      <c r="W196" s="375"/>
      <c r="X196" s="376"/>
      <c r="Y196" s="376"/>
      <c r="Z196" s="376"/>
      <c r="AA196" s="376"/>
      <c r="AB196" s="376"/>
      <c r="AC196" s="376"/>
      <c r="AD196" s="376"/>
      <c r="AE196" s="376"/>
      <c r="AF196" s="376"/>
      <c r="AG196" s="376"/>
      <c r="AH196" s="376"/>
      <c r="AI196" s="376"/>
      <c r="AJ196" s="376"/>
      <c r="AK196" s="376"/>
      <c r="AL196" s="376"/>
      <c r="AM196" s="376"/>
      <c r="AN196" s="376"/>
      <c r="AO196" s="376"/>
      <c r="AP196" s="376"/>
      <c r="AQ196" s="376"/>
      <c r="AR196" s="376"/>
      <c r="AS196" s="376"/>
      <c r="AT196" s="376"/>
      <c r="AU196" s="376"/>
      <c r="AV196" s="376"/>
      <c r="AW196" s="376"/>
      <c r="AX196" s="376"/>
      <c r="AY196" s="376"/>
      <c r="AZ196" s="376"/>
      <c r="BA196" s="376"/>
      <c r="BB196" s="376"/>
      <c r="BC196" s="376"/>
      <c r="BD196" s="376"/>
      <c r="BE196" s="376"/>
      <c r="BF196" s="376"/>
      <c r="BG196" s="376"/>
      <c r="BH196" s="376"/>
      <c r="BI196" s="376"/>
      <c r="BJ196" s="376"/>
      <c r="BK196" s="376"/>
      <c r="BL196" s="376"/>
      <c r="BM196" s="376"/>
      <c r="BN196" s="376"/>
      <c r="BO196" s="376"/>
      <c r="BP196" s="376"/>
      <c r="BQ196" s="376"/>
      <c r="BR196" s="376"/>
      <c r="BS196" s="376"/>
      <c r="BT196" s="376"/>
      <c r="BU196" s="376"/>
      <c r="BV196" s="376"/>
      <c r="BW196" s="376"/>
      <c r="BX196" s="376"/>
      <c r="BY196" s="376"/>
      <c r="BZ196" s="376"/>
      <c r="CA196" s="376"/>
      <c r="CB196" s="376"/>
      <c r="CC196" s="376"/>
      <c r="CD196" s="376"/>
      <c r="CE196" s="376"/>
      <c r="CF196" s="376"/>
      <c r="CG196" s="376"/>
      <c r="CH196" s="376"/>
      <c r="CI196" s="376"/>
      <c r="CJ196" s="376"/>
      <c r="CK196" s="376"/>
      <c r="CL196" s="376"/>
      <c r="CM196" s="376"/>
      <c r="CN196" s="376"/>
      <c r="CO196" s="376"/>
      <c r="CP196" s="376"/>
      <c r="CQ196" s="376"/>
      <c r="CR196" s="376"/>
      <c r="CS196" s="376"/>
      <c r="CT196" s="376"/>
      <c r="CU196" s="376"/>
      <c r="CV196" s="376"/>
      <c r="CW196" s="376"/>
      <c r="CX196" s="376"/>
      <c r="CY196" s="376"/>
      <c r="CZ196" s="376"/>
      <c r="DA196" s="376"/>
      <c r="DB196" s="376"/>
      <c r="DC196" s="376"/>
      <c r="DD196" s="376"/>
    </row>
    <row r="197" spans="1:108" s="393" customFormat="1" ht="24" customHeight="1" x14ac:dyDescent="0.25">
      <c r="A197" s="304"/>
      <c r="B197" s="290"/>
      <c r="C197" s="414"/>
      <c r="D197" s="415"/>
      <c r="E197" s="378">
        <v>113</v>
      </c>
      <c r="F197" s="379" t="s">
        <v>19</v>
      </c>
      <c r="G197" s="416">
        <v>8000000</v>
      </c>
      <c r="H197" s="416">
        <v>8000000</v>
      </c>
      <c r="I197" s="416">
        <v>8000000</v>
      </c>
      <c r="J197" s="416">
        <v>8000000</v>
      </c>
      <c r="K197" s="416">
        <v>8000000</v>
      </c>
      <c r="L197" s="416">
        <v>8000000</v>
      </c>
      <c r="M197" s="416">
        <v>8000000</v>
      </c>
      <c r="N197" s="416">
        <v>8000000</v>
      </c>
      <c r="O197" s="416">
        <v>8000000</v>
      </c>
      <c r="P197" s="416">
        <v>8000000</v>
      </c>
      <c r="Q197" s="416">
        <v>8000000</v>
      </c>
      <c r="R197" s="416">
        <v>8000000</v>
      </c>
      <c r="S197" s="328">
        <f t="shared" si="21"/>
        <v>96000000</v>
      </c>
      <c r="T197" s="255">
        <f t="shared" si="16"/>
        <v>8000000</v>
      </c>
      <c r="U197" s="292">
        <f t="shared" si="22"/>
        <v>104000000</v>
      </c>
      <c r="V197" s="374"/>
      <c r="W197" s="375"/>
      <c r="X197" s="376"/>
      <c r="Y197" s="376"/>
      <c r="Z197" s="376"/>
      <c r="AA197" s="376"/>
      <c r="AB197" s="376"/>
      <c r="AC197" s="376"/>
      <c r="AD197" s="376"/>
      <c r="AE197" s="376"/>
      <c r="AF197" s="376"/>
      <c r="AG197" s="376"/>
      <c r="AH197" s="376"/>
      <c r="AI197" s="376"/>
      <c r="AJ197" s="376"/>
      <c r="AK197" s="376"/>
      <c r="AL197" s="376"/>
      <c r="AM197" s="376"/>
      <c r="AN197" s="376"/>
      <c r="AO197" s="376"/>
      <c r="AP197" s="376"/>
      <c r="AQ197" s="376"/>
      <c r="AR197" s="376"/>
      <c r="AS197" s="376"/>
      <c r="AT197" s="376"/>
      <c r="AU197" s="376"/>
      <c r="AV197" s="376"/>
      <c r="AW197" s="376"/>
      <c r="AX197" s="376"/>
      <c r="AY197" s="376"/>
      <c r="AZ197" s="376"/>
      <c r="BA197" s="376"/>
      <c r="BB197" s="376"/>
      <c r="BC197" s="376"/>
      <c r="BD197" s="376"/>
      <c r="BE197" s="376"/>
      <c r="BF197" s="376"/>
      <c r="BG197" s="376"/>
      <c r="BH197" s="376"/>
      <c r="BI197" s="376"/>
      <c r="BJ197" s="376"/>
      <c r="BK197" s="376"/>
      <c r="BL197" s="376"/>
      <c r="BM197" s="376"/>
      <c r="BN197" s="376"/>
      <c r="BO197" s="376"/>
      <c r="BP197" s="376"/>
      <c r="BQ197" s="376"/>
      <c r="BR197" s="376"/>
      <c r="BS197" s="376"/>
      <c r="BT197" s="376"/>
      <c r="BU197" s="376"/>
      <c r="BV197" s="376"/>
      <c r="BW197" s="376"/>
      <c r="BX197" s="376"/>
      <c r="BY197" s="376"/>
      <c r="BZ197" s="376"/>
      <c r="CA197" s="376"/>
      <c r="CB197" s="376"/>
      <c r="CC197" s="376"/>
      <c r="CD197" s="376"/>
      <c r="CE197" s="376"/>
      <c r="CF197" s="376"/>
      <c r="CG197" s="376"/>
      <c r="CH197" s="376"/>
      <c r="CI197" s="376"/>
      <c r="CJ197" s="376"/>
      <c r="CK197" s="376"/>
      <c r="CL197" s="376"/>
      <c r="CM197" s="376"/>
      <c r="CN197" s="376"/>
      <c r="CO197" s="376"/>
      <c r="CP197" s="376"/>
      <c r="CQ197" s="376"/>
      <c r="CR197" s="376"/>
      <c r="CS197" s="376"/>
      <c r="CT197" s="376"/>
      <c r="CU197" s="376"/>
      <c r="CV197" s="376"/>
      <c r="CW197" s="376"/>
      <c r="CX197" s="376"/>
      <c r="CY197" s="376"/>
      <c r="CZ197" s="376"/>
      <c r="DA197" s="376"/>
      <c r="DB197" s="376"/>
      <c r="DC197" s="376"/>
      <c r="DD197" s="376"/>
    </row>
    <row r="198" spans="1:108" s="393" customFormat="1" ht="24" customHeight="1" thickBot="1" x14ac:dyDescent="0.3">
      <c r="A198" s="305"/>
      <c r="B198" s="290"/>
      <c r="C198" s="414"/>
      <c r="D198" s="415"/>
      <c r="E198" s="356">
        <v>232</v>
      </c>
      <c r="F198" s="357" t="s">
        <v>20</v>
      </c>
      <c r="G198" s="416">
        <v>0</v>
      </c>
      <c r="H198" s="416">
        <v>0</v>
      </c>
      <c r="I198" s="416">
        <v>0</v>
      </c>
      <c r="J198" s="416">
        <v>0</v>
      </c>
      <c r="K198" s="416">
        <v>0</v>
      </c>
      <c r="L198" s="416">
        <v>0</v>
      </c>
      <c r="M198" s="416">
        <v>0</v>
      </c>
      <c r="N198" s="416">
        <v>0</v>
      </c>
      <c r="O198" s="416">
        <v>0</v>
      </c>
      <c r="P198" s="416">
        <v>0</v>
      </c>
      <c r="Q198" s="416">
        <v>0</v>
      </c>
      <c r="R198" s="416">
        <v>0</v>
      </c>
      <c r="S198" s="328">
        <f t="shared" si="21"/>
        <v>0</v>
      </c>
      <c r="T198" s="255">
        <f t="shared" si="16"/>
        <v>0</v>
      </c>
      <c r="U198" s="292">
        <f t="shared" si="22"/>
        <v>0</v>
      </c>
      <c r="V198" s="374"/>
      <c r="W198" s="375"/>
      <c r="X198" s="376"/>
      <c r="Y198" s="376"/>
      <c r="Z198" s="376"/>
      <c r="AA198" s="376"/>
      <c r="AB198" s="376"/>
      <c r="AC198" s="376"/>
      <c r="AD198" s="376"/>
      <c r="AE198" s="376"/>
      <c r="AF198" s="376"/>
      <c r="AG198" s="376"/>
      <c r="AH198" s="376"/>
      <c r="AI198" s="376"/>
      <c r="AJ198" s="376"/>
      <c r="AK198" s="376"/>
      <c r="AL198" s="376"/>
      <c r="AM198" s="376"/>
      <c r="AN198" s="376"/>
      <c r="AO198" s="376"/>
      <c r="AP198" s="376"/>
      <c r="AQ198" s="376"/>
      <c r="AR198" s="376"/>
      <c r="AS198" s="376"/>
      <c r="AT198" s="376"/>
      <c r="AU198" s="376"/>
      <c r="AV198" s="376"/>
      <c r="AW198" s="376"/>
      <c r="AX198" s="376"/>
      <c r="AY198" s="376"/>
      <c r="AZ198" s="376"/>
      <c r="BA198" s="376"/>
      <c r="BB198" s="376"/>
      <c r="BC198" s="376"/>
      <c r="BD198" s="376"/>
      <c r="BE198" s="376"/>
      <c r="BF198" s="376"/>
      <c r="BG198" s="376"/>
      <c r="BH198" s="376"/>
      <c r="BI198" s="376"/>
      <c r="BJ198" s="376"/>
      <c r="BK198" s="376"/>
      <c r="BL198" s="376"/>
      <c r="BM198" s="376"/>
      <c r="BN198" s="376"/>
      <c r="BO198" s="376"/>
      <c r="BP198" s="376"/>
      <c r="BQ198" s="376"/>
      <c r="BR198" s="376"/>
      <c r="BS198" s="376"/>
      <c r="BT198" s="376"/>
      <c r="BU198" s="376"/>
      <c r="BV198" s="376"/>
      <c r="BW198" s="376"/>
      <c r="BX198" s="376"/>
      <c r="BY198" s="376"/>
      <c r="BZ198" s="376"/>
      <c r="CA198" s="376"/>
      <c r="CB198" s="376"/>
      <c r="CC198" s="376"/>
      <c r="CD198" s="376"/>
      <c r="CE198" s="376"/>
      <c r="CF198" s="376"/>
      <c r="CG198" s="376"/>
      <c r="CH198" s="376"/>
      <c r="CI198" s="376"/>
      <c r="CJ198" s="376"/>
      <c r="CK198" s="376"/>
      <c r="CL198" s="376"/>
      <c r="CM198" s="376"/>
      <c r="CN198" s="376"/>
      <c r="CO198" s="376"/>
      <c r="CP198" s="376"/>
      <c r="CQ198" s="376"/>
      <c r="CR198" s="376"/>
      <c r="CS198" s="376"/>
      <c r="CT198" s="376"/>
      <c r="CU198" s="376"/>
      <c r="CV198" s="376"/>
      <c r="CW198" s="376"/>
      <c r="CX198" s="376"/>
      <c r="CY198" s="376"/>
      <c r="CZ198" s="376"/>
      <c r="DA198" s="376"/>
      <c r="DB198" s="376"/>
      <c r="DC198" s="376"/>
      <c r="DD198" s="376"/>
    </row>
    <row r="199" spans="1:108" s="393" customFormat="1" ht="24" customHeight="1" x14ac:dyDescent="0.25">
      <c r="A199" s="300">
        <v>155</v>
      </c>
      <c r="B199" s="303"/>
      <c r="C199" s="424">
        <v>3624514</v>
      </c>
      <c r="D199" s="425" t="s">
        <v>369</v>
      </c>
      <c r="E199" s="325">
        <v>112</v>
      </c>
      <c r="F199" s="326" t="s">
        <v>322</v>
      </c>
      <c r="G199" s="413">
        <v>12000000</v>
      </c>
      <c r="H199" s="413">
        <v>12000000</v>
      </c>
      <c r="I199" s="413">
        <v>12000000</v>
      </c>
      <c r="J199" s="413">
        <v>12000000</v>
      </c>
      <c r="K199" s="413">
        <v>12000000</v>
      </c>
      <c r="L199" s="413">
        <v>12000000</v>
      </c>
      <c r="M199" s="413">
        <v>12000000</v>
      </c>
      <c r="N199" s="413">
        <v>12000000</v>
      </c>
      <c r="O199" s="413">
        <v>12000000</v>
      </c>
      <c r="P199" s="413">
        <v>12000000</v>
      </c>
      <c r="Q199" s="413">
        <v>12000000</v>
      </c>
      <c r="R199" s="413">
        <v>12000000</v>
      </c>
      <c r="S199" s="328">
        <f t="shared" si="21"/>
        <v>144000000</v>
      </c>
      <c r="T199" s="255">
        <f t="shared" si="16"/>
        <v>12000000</v>
      </c>
      <c r="U199" s="292">
        <f t="shared" si="22"/>
        <v>156000000</v>
      </c>
      <c r="V199" s="374"/>
      <c r="W199" s="375"/>
      <c r="X199" s="376"/>
      <c r="Y199" s="376"/>
      <c r="Z199" s="376"/>
      <c r="AA199" s="376"/>
      <c r="AB199" s="376"/>
      <c r="AC199" s="376"/>
      <c r="AD199" s="376"/>
      <c r="AE199" s="376"/>
      <c r="AF199" s="376"/>
      <c r="AG199" s="376"/>
      <c r="AH199" s="376"/>
      <c r="AI199" s="376"/>
      <c r="AJ199" s="376"/>
      <c r="AK199" s="376"/>
      <c r="AL199" s="376"/>
      <c r="AM199" s="376"/>
      <c r="AN199" s="376"/>
      <c r="AO199" s="376"/>
      <c r="AP199" s="376"/>
      <c r="AQ199" s="376"/>
      <c r="AR199" s="376"/>
      <c r="AS199" s="376"/>
      <c r="AT199" s="376"/>
      <c r="AU199" s="376"/>
      <c r="AV199" s="376"/>
      <c r="AW199" s="376"/>
      <c r="AX199" s="376"/>
      <c r="AY199" s="376"/>
      <c r="AZ199" s="376"/>
      <c r="BA199" s="376"/>
      <c r="BB199" s="376"/>
      <c r="BC199" s="376"/>
      <c r="BD199" s="376"/>
      <c r="BE199" s="376"/>
      <c r="BF199" s="376"/>
      <c r="BG199" s="376"/>
      <c r="BH199" s="376"/>
      <c r="BI199" s="376"/>
      <c r="BJ199" s="376"/>
      <c r="BK199" s="376"/>
      <c r="BL199" s="376"/>
      <c r="BM199" s="376"/>
      <c r="BN199" s="376"/>
      <c r="BO199" s="376"/>
      <c r="BP199" s="376"/>
      <c r="BQ199" s="376"/>
      <c r="BR199" s="376"/>
      <c r="BS199" s="376"/>
      <c r="BT199" s="376"/>
      <c r="BU199" s="376"/>
      <c r="BV199" s="376"/>
      <c r="BW199" s="376"/>
      <c r="BX199" s="376"/>
      <c r="BY199" s="376"/>
      <c r="BZ199" s="376"/>
      <c r="CA199" s="376"/>
      <c r="CB199" s="376"/>
      <c r="CC199" s="376"/>
      <c r="CD199" s="376"/>
      <c r="CE199" s="376"/>
      <c r="CF199" s="376"/>
      <c r="CG199" s="376"/>
      <c r="CH199" s="376"/>
      <c r="CI199" s="376"/>
      <c r="CJ199" s="376"/>
      <c r="CK199" s="376"/>
      <c r="CL199" s="376"/>
      <c r="CM199" s="376"/>
      <c r="CN199" s="376"/>
      <c r="CO199" s="376"/>
      <c r="CP199" s="376"/>
      <c r="CQ199" s="376"/>
      <c r="CR199" s="376"/>
      <c r="CS199" s="376"/>
      <c r="CT199" s="376"/>
      <c r="CU199" s="376"/>
      <c r="CV199" s="376"/>
      <c r="CW199" s="376"/>
      <c r="CX199" s="376"/>
      <c r="CY199" s="376"/>
      <c r="CZ199" s="376"/>
      <c r="DA199" s="376"/>
      <c r="DB199" s="376"/>
      <c r="DC199" s="376"/>
      <c r="DD199" s="376"/>
    </row>
    <row r="200" spans="1:108" s="393" customFormat="1" ht="24" customHeight="1" x14ac:dyDescent="0.25">
      <c r="A200" s="300"/>
      <c r="B200" s="303"/>
      <c r="C200" s="424"/>
      <c r="D200" s="425"/>
      <c r="E200" s="378">
        <v>113</v>
      </c>
      <c r="F200" s="379" t="s">
        <v>19</v>
      </c>
      <c r="G200" s="416">
        <v>8000000</v>
      </c>
      <c r="H200" s="416">
        <v>8000000</v>
      </c>
      <c r="I200" s="416">
        <v>8000000</v>
      </c>
      <c r="J200" s="416">
        <v>8000000</v>
      </c>
      <c r="K200" s="416">
        <v>8000000</v>
      </c>
      <c r="L200" s="416">
        <v>8000000</v>
      </c>
      <c r="M200" s="416">
        <v>8000000</v>
      </c>
      <c r="N200" s="416">
        <v>8000000</v>
      </c>
      <c r="O200" s="416">
        <v>8000000</v>
      </c>
      <c r="P200" s="416">
        <v>8000000</v>
      </c>
      <c r="Q200" s="416">
        <v>8000000</v>
      </c>
      <c r="R200" s="416">
        <v>8000000</v>
      </c>
      <c r="S200" s="328">
        <f t="shared" si="21"/>
        <v>96000000</v>
      </c>
      <c r="T200" s="255">
        <f t="shared" si="16"/>
        <v>8000000</v>
      </c>
      <c r="U200" s="292">
        <f t="shared" si="22"/>
        <v>104000000</v>
      </c>
      <c r="V200" s="374"/>
      <c r="W200" s="375"/>
      <c r="X200" s="376"/>
      <c r="Y200" s="376"/>
      <c r="Z200" s="376"/>
      <c r="AA200" s="376"/>
      <c r="AB200" s="376"/>
      <c r="AC200" s="376"/>
      <c r="AD200" s="376"/>
      <c r="AE200" s="376"/>
      <c r="AF200" s="376"/>
      <c r="AG200" s="376"/>
      <c r="AH200" s="376"/>
      <c r="AI200" s="376"/>
      <c r="AJ200" s="376"/>
      <c r="AK200" s="376"/>
      <c r="AL200" s="376"/>
      <c r="AM200" s="376"/>
      <c r="AN200" s="376"/>
      <c r="AO200" s="376"/>
      <c r="AP200" s="376"/>
      <c r="AQ200" s="376"/>
      <c r="AR200" s="376"/>
      <c r="AS200" s="376"/>
      <c r="AT200" s="376"/>
      <c r="AU200" s="376"/>
      <c r="AV200" s="376"/>
      <c r="AW200" s="376"/>
      <c r="AX200" s="376"/>
      <c r="AY200" s="376"/>
      <c r="AZ200" s="376"/>
      <c r="BA200" s="376"/>
      <c r="BB200" s="376"/>
      <c r="BC200" s="376"/>
      <c r="BD200" s="376"/>
      <c r="BE200" s="376"/>
      <c r="BF200" s="376"/>
      <c r="BG200" s="376"/>
      <c r="BH200" s="376"/>
      <c r="BI200" s="376"/>
      <c r="BJ200" s="376"/>
      <c r="BK200" s="376"/>
      <c r="BL200" s="376"/>
      <c r="BM200" s="376"/>
      <c r="BN200" s="376"/>
      <c r="BO200" s="376"/>
      <c r="BP200" s="376"/>
      <c r="BQ200" s="376"/>
      <c r="BR200" s="376"/>
      <c r="BS200" s="376"/>
      <c r="BT200" s="376"/>
      <c r="BU200" s="376"/>
      <c r="BV200" s="376"/>
      <c r="BW200" s="376"/>
      <c r="BX200" s="376"/>
      <c r="BY200" s="376"/>
      <c r="BZ200" s="376"/>
      <c r="CA200" s="376"/>
      <c r="CB200" s="376"/>
      <c r="CC200" s="376"/>
      <c r="CD200" s="376"/>
      <c r="CE200" s="376"/>
      <c r="CF200" s="376"/>
      <c r="CG200" s="376"/>
      <c r="CH200" s="376"/>
      <c r="CI200" s="376"/>
      <c r="CJ200" s="376"/>
      <c r="CK200" s="376"/>
      <c r="CL200" s="376"/>
      <c r="CM200" s="376"/>
      <c r="CN200" s="376"/>
      <c r="CO200" s="376"/>
      <c r="CP200" s="376"/>
      <c r="CQ200" s="376"/>
      <c r="CR200" s="376"/>
      <c r="CS200" s="376"/>
      <c r="CT200" s="376"/>
      <c r="CU200" s="376"/>
      <c r="CV200" s="376"/>
      <c r="CW200" s="376"/>
      <c r="CX200" s="376"/>
      <c r="CY200" s="376"/>
      <c r="CZ200" s="376"/>
      <c r="DA200" s="376"/>
      <c r="DB200" s="376"/>
      <c r="DC200" s="376"/>
      <c r="DD200" s="376"/>
    </row>
    <row r="201" spans="1:108" s="393" customFormat="1" ht="24" customHeight="1" thickBot="1" x14ac:dyDescent="0.3">
      <c r="A201" s="300"/>
      <c r="B201" s="303"/>
      <c r="C201" s="424"/>
      <c r="D201" s="425"/>
      <c r="E201" s="356">
        <v>232</v>
      </c>
      <c r="F201" s="357" t="s">
        <v>20</v>
      </c>
      <c r="G201" s="416">
        <v>0</v>
      </c>
      <c r="H201" s="416">
        <v>0</v>
      </c>
      <c r="I201" s="416">
        <v>0</v>
      </c>
      <c r="J201" s="416">
        <v>0</v>
      </c>
      <c r="K201" s="416">
        <v>0</v>
      </c>
      <c r="L201" s="416">
        <v>0</v>
      </c>
      <c r="M201" s="416">
        <v>0</v>
      </c>
      <c r="N201" s="416">
        <v>0</v>
      </c>
      <c r="O201" s="416">
        <v>0</v>
      </c>
      <c r="P201" s="416">
        <v>0</v>
      </c>
      <c r="Q201" s="416">
        <v>0</v>
      </c>
      <c r="R201" s="416">
        <v>0</v>
      </c>
      <c r="S201" s="328">
        <f t="shared" si="21"/>
        <v>0</v>
      </c>
      <c r="T201" s="255">
        <f t="shared" si="16"/>
        <v>0</v>
      </c>
      <c r="U201" s="292">
        <f t="shared" si="22"/>
        <v>0</v>
      </c>
      <c r="V201" s="374"/>
      <c r="W201" s="375"/>
      <c r="X201" s="376"/>
      <c r="Y201" s="376"/>
      <c r="Z201" s="376"/>
      <c r="AA201" s="376"/>
      <c r="AB201" s="376"/>
      <c r="AC201" s="376"/>
      <c r="AD201" s="376"/>
      <c r="AE201" s="376"/>
      <c r="AF201" s="376"/>
      <c r="AG201" s="376"/>
      <c r="AH201" s="376"/>
      <c r="AI201" s="376"/>
      <c r="AJ201" s="376"/>
      <c r="AK201" s="376"/>
      <c r="AL201" s="376"/>
      <c r="AM201" s="376"/>
      <c r="AN201" s="376"/>
      <c r="AO201" s="376"/>
      <c r="AP201" s="376"/>
      <c r="AQ201" s="376"/>
      <c r="AR201" s="376"/>
      <c r="AS201" s="376"/>
      <c r="AT201" s="376"/>
      <c r="AU201" s="376"/>
      <c r="AV201" s="376"/>
      <c r="AW201" s="376"/>
      <c r="AX201" s="376"/>
      <c r="AY201" s="376"/>
      <c r="AZ201" s="376"/>
      <c r="BA201" s="376"/>
      <c r="BB201" s="376"/>
      <c r="BC201" s="376"/>
      <c r="BD201" s="376"/>
      <c r="BE201" s="376"/>
      <c r="BF201" s="376"/>
      <c r="BG201" s="376"/>
      <c r="BH201" s="376"/>
      <c r="BI201" s="376"/>
      <c r="BJ201" s="376"/>
      <c r="BK201" s="376"/>
      <c r="BL201" s="376"/>
      <c r="BM201" s="376"/>
      <c r="BN201" s="376"/>
      <c r="BO201" s="376"/>
      <c r="BP201" s="376"/>
      <c r="BQ201" s="376"/>
      <c r="BR201" s="376"/>
      <c r="BS201" s="376"/>
      <c r="BT201" s="376"/>
      <c r="BU201" s="376"/>
      <c r="BV201" s="376"/>
      <c r="BW201" s="376"/>
      <c r="BX201" s="376"/>
      <c r="BY201" s="376"/>
      <c r="BZ201" s="376"/>
      <c r="CA201" s="376"/>
      <c r="CB201" s="376"/>
      <c r="CC201" s="376"/>
      <c r="CD201" s="376"/>
      <c r="CE201" s="376"/>
      <c r="CF201" s="376"/>
      <c r="CG201" s="376"/>
      <c r="CH201" s="376"/>
      <c r="CI201" s="376"/>
      <c r="CJ201" s="376"/>
      <c r="CK201" s="376"/>
      <c r="CL201" s="376"/>
      <c r="CM201" s="376"/>
      <c r="CN201" s="376"/>
      <c r="CO201" s="376"/>
      <c r="CP201" s="376"/>
      <c r="CQ201" s="376"/>
      <c r="CR201" s="376"/>
      <c r="CS201" s="376"/>
      <c r="CT201" s="376"/>
      <c r="CU201" s="376"/>
      <c r="CV201" s="376"/>
      <c r="CW201" s="376"/>
      <c r="CX201" s="376"/>
      <c r="CY201" s="376"/>
      <c r="CZ201" s="376"/>
      <c r="DA201" s="376"/>
      <c r="DB201" s="376"/>
      <c r="DC201" s="376"/>
      <c r="DD201" s="376"/>
    </row>
    <row r="202" spans="1:108" s="393" customFormat="1" ht="24" customHeight="1" x14ac:dyDescent="0.25">
      <c r="A202" s="300">
        <v>156</v>
      </c>
      <c r="B202" s="303"/>
      <c r="C202" s="424">
        <v>1629784</v>
      </c>
      <c r="D202" s="425" t="s">
        <v>370</v>
      </c>
      <c r="E202" s="325">
        <v>112</v>
      </c>
      <c r="F202" s="326" t="s">
        <v>322</v>
      </c>
      <c r="G202" s="413">
        <v>12000000</v>
      </c>
      <c r="H202" s="413">
        <v>12000000</v>
      </c>
      <c r="I202" s="413">
        <v>12000000</v>
      </c>
      <c r="J202" s="413">
        <v>12000000</v>
      </c>
      <c r="K202" s="413">
        <v>12000000</v>
      </c>
      <c r="L202" s="413">
        <v>12000000</v>
      </c>
      <c r="M202" s="413">
        <v>12000000</v>
      </c>
      <c r="N202" s="413">
        <v>12000000</v>
      </c>
      <c r="O202" s="413">
        <v>12000000</v>
      </c>
      <c r="P202" s="413">
        <v>12000000</v>
      </c>
      <c r="Q202" s="413">
        <v>12000000</v>
      </c>
      <c r="R202" s="413">
        <v>12000000</v>
      </c>
      <c r="S202" s="328">
        <f t="shared" si="21"/>
        <v>144000000</v>
      </c>
      <c r="T202" s="255">
        <f t="shared" si="16"/>
        <v>12000000</v>
      </c>
      <c r="U202" s="292">
        <f t="shared" si="22"/>
        <v>156000000</v>
      </c>
      <c r="V202" s="374"/>
      <c r="W202" s="375"/>
      <c r="X202" s="376"/>
      <c r="Y202" s="376"/>
      <c r="Z202" s="376"/>
      <c r="AA202" s="376"/>
      <c r="AB202" s="376"/>
      <c r="AC202" s="376"/>
      <c r="AD202" s="376"/>
      <c r="AE202" s="376"/>
      <c r="AF202" s="376"/>
      <c r="AG202" s="376"/>
      <c r="AH202" s="376"/>
      <c r="AI202" s="376"/>
      <c r="AJ202" s="376"/>
      <c r="AK202" s="376"/>
      <c r="AL202" s="376"/>
      <c r="AM202" s="376"/>
      <c r="AN202" s="376"/>
      <c r="AO202" s="376"/>
      <c r="AP202" s="376"/>
      <c r="AQ202" s="376"/>
      <c r="AR202" s="376"/>
      <c r="AS202" s="376"/>
      <c r="AT202" s="376"/>
      <c r="AU202" s="376"/>
      <c r="AV202" s="376"/>
      <c r="AW202" s="376"/>
      <c r="AX202" s="376"/>
      <c r="AY202" s="376"/>
      <c r="AZ202" s="376"/>
      <c r="BA202" s="376"/>
      <c r="BB202" s="376"/>
      <c r="BC202" s="376"/>
      <c r="BD202" s="376"/>
      <c r="BE202" s="376"/>
      <c r="BF202" s="376"/>
      <c r="BG202" s="376"/>
      <c r="BH202" s="376"/>
      <c r="BI202" s="376"/>
      <c r="BJ202" s="376"/>
      <c r="BK202" s="376"/>
      <c r="BL202" s="376"/>
      <c r="BM202" s="376"/>
      <c r="BN202" s="376"/>
      <c r="BO202" s="376"/>
      <c r="BP202" s="376"/>
      <c r="BQ202" s="376"/>
      <c r="BR202" s="376"/>
      <c r="BS202" s="376"/>
      <c r="BT202" s="376"/>
      <c r="BU202" s="376"/>
      <c r="BV202" s="376"/>
      <c r="BW202" s="376"/>
      <c r="BX202" s="376"/>
      <c r="BY202" s="376"/>
      <c r="BZ202" s="376"/>
      <c r="CA202" s="376"/>
      <c r="CB202" s="376"/>
      <c r="CC202" s="376"/>
      <c r="CD202" s="376"/>
      <c r="CE202" s="376"/>
      <c r="CF202" s="376"/>
      <c r="CG202" s="376"/>
      <c r="CH202" s="376"/>
      <c r="CI202" s="376"/>
      <c r="CJ202" s="376"/>
      <c r="CK202" s="376"/>
      <c r="CL202" s="376"/>
      <c r="CM202" s="376"/>
      <c r="CN202" s="376"/>
      <c r="CO202" s="376"/>
      <c r="CP202" s="376"/>
      <c r="CQ202" s="376"/>
      <c r="CR202" s="376"/>
      <c r="CS202" s="376"/>
      <c r="CT202" s="376"/>
      <c r="CU202" s="376"/>
      <c r="CV202" s="376"/>
      <c r="CW202" s="376"/>
      <c r="CX202" s="376"/>
      <c r="CY202" s="376"/>
      <c r="CZ202" s="376"/>
      <c r="DA202" s="376"/>
      <c r="DB202" s="376"/>
      <c r="DC202" s="376"/>
      <c r="DD202" s="376"/>
    </row>
    <row r="203" spans="1:108" s="393" customFormat="1" ht="24" customHeight="1" x14ac:dyDescent="0.25">
      <c r="A203" s="300"/>
      <c r="B203" s="303"/>
      <c r="C203" s="424"/>
      <c r="D203" s="425"/>
      <c r="E203" s="378">
        <v>113</v>
      </c>
      <c r="F203" s="379" t="s">
        <v>19</v>
      </c>
      <c r="G203" s="416">
        <v>8000000</v>
      </c>
      <c r="H203" s="416">
        <v>8000000</v>
      </c>
      <c r="I203" s="416">
        <v>8000000</v>
      </c>
      <c r="J203" s="416">
        <v>8000000</v>
      </c>
      <c r="K203" s="416">
        <v>8000000</v>
      </c>
      <c r="L203" s="416">
        <v>8000000</v>
      </c>
      <c r="M203" s="416">
        <v>8000000</v>
      </c>
      <c r="N203" s="416">
        <v>8000000</v>
      </c>
      <c r="O203" s="416">
        <v>8000000</v>
      </c>
      <c r="P203" s="416">
        <v>8000000</v>
      </c>
      <c r="Q203" s="416">
        <v>8000000</v>
      </c>
      <c r="R203" s="416">
        <v>8000000</v>
      </c>
      <c r="S203" s="328">
        <f t="shared" si="21"/>
        <v>96000000</v>
      </c>
      <c r="T203" s="255">
        <f t="shared" si="16"/>
        <v>8000000</v>
      </c>
      <c r="U203" s="292">
        <f t="shared" si="22"/>
        <v>104000000</v>
      </c>
      <c r="V203" s="374"/>
      <c r="W203" s="375"/>
      <c r="X203" s="376"/>
      <c r="Y203" s="376"/>
      <c r="Z203" s="376"/>
      <c r="AA203" s="376"/>
      <c r="AB203" s="376"/>
      <c r="AC203" s="376"/>
      <c r="AD203" s="376"/>
      <c r="AE203" s="376"/>
      <c r="AF203" s="376"/>
      <c r="AG203" s="376"/>
      <c r="AH203" s="376"/>
      <c r="AI203" s="376"/>
      <c r="AJ203" s="376"/>
      <c r="AK203" s="376"/>
      <c r="AL203" s="376"/>
      <c r="AM203" s="376"/>
      <c r="AN203" s="376"/>
      <c r="AO203" s="376"/>
      <c r="AP203" s="376"/>
      <c r="AQ203" s="376"/>
      <c r="AR203" s="376"/>
      <c r="AS203" s="376"/>
      <c r="AT203" s="376"/>
      <c r="AU203" s="376"/>
      <c r="AV203" s="376"/>
      <c r="AW203" s="376"/>
      <c r="AX203" s="376"/>
      <c r="AY203" s="376"/>
      <c r="AZ203" s="376"/>
      <c r="BA203" s="376"/>
      <c r="BB203" s="376"/>
      <c r="BC203" s="376"/>
      <c r="BD203" s="376"/>
      <c r="BE203" s="376"/>
      <c r="BF203" s="376"/>
      <c r="BG203" s="376"/>
      <c r="BH203" s="376"/>
      <c r="BI203" s="376"/>
      <c r="BJ203" s="376"/>
      <c r="BK203" s="376"/>
      <c r="BL203" s="376"/>
      <c r="BM203" s="376"/>
      <c r="BN203" s="376"/>
      <c r="BO203" s="376"/>
      <c r="BP203" s="376"/>
      <c r="BQ203" s="376"/>
      <c r="BR203" s="376"/>
      <c r="BS203" s="376"/>
      <c r="BT203" s="376"/>
      <c r="BU203" s="376"/>
      <c r="BV203" s="376"/>
      <c r="BW203" s="376"/>
      <c r="BX203" s="376"/>
      <c r="BY203" s="376"/>
      <c r="BZ203" s="376"/>
      <c r="CA203" s="376"/>
      <c r="CB203" s="376"/>
      <c r="CC203" s="376"/>
      <c r="CD203" s="376"/>
      <c r="CE203" s="376"/>
      <c r="CF203" s="376"/>
      <c r="CG203" s="376"/>
      <c r="CH203" s="376"/>
      <c r="CI203" s="376"/>
      <c r="CJ203" s="376"/>
      <c r="CK203" s="376"/>
      <c r="CL203" s="376"/>
      <c r="CM203" s="376"/>
      <c r="CN203" s="376"/>
      <c r="CO203" s="376"/>
      <c r="CP203" s="376"/>
      <c r="CQ203" s="376"/>
      <c r="CR203" s="376"/>
      <c r="CS203" s="376"/>
      <c r="CT203" s="376"/>
      <c r="CU203" s="376"/>
      <c r="CV203" s="376"/>
      <c r="CW203" s="376"/>
      <c r="CX203" s="376"/>
      <c r="CY203" s="376"/>
      <c r="CZ203" s="376"/>
      <c r="DA203" s="376"/>
      <c r="DB203" s="376"/>
      <c r="DC203" s="376"/>
      <c r="DD203" s="376"/>
    </row>
    <row r="204" spans="1:108" s="393" customFormat="1" ht="24" customHeight="1" thickBot="1" x14ac:dyDescent="0.3">
      <c r="A204" s="300"/>
      <c r="B204" s="303"/>
      <c r="C204" s="424"/>
      <c r="D204" s="425"/>
      <c r="E204" s="356">
        <v>232</v>
      </c>
      <c r="F204" s="357" t="s">
        <v>20</v>
      </c>
      <c r="G204" s="416">
        <v>0</v>
      </c>
      <c r="H204" s="416">
        <v>0</v>
      </c>
      <c r="I204" s="416">
        <v>0</v>
      </c>
      <c r="J204" s="416">
        <v>0</v>
      </c>
      <c r="K204" s="416">
        <v>0</v>
      </c>
      <c r="L204" s="416">
        <v>0</v>
      </c>
      <c r="M204" s="416">
        <v>0</v>
      </c>
      <c r="N204" s="416">
        <v>0</v>
      </c>
      <c r="O204" s="416">
        <v>0</v>
      </c>
      <c r="P204" s="416">
        <v>0</v>
      </c>
      <c r="Q204" s="416">
        <v>0</v>
      </c>
      <c r="R204" s="416">
        <v>0</v>
      </c>
      <c r="S204" s="328">
        <f t="shared" si="21"/>
        <v>0</v>
      </c>
      <c r="T204" s="255">
        <f t="shared" si="16"/>
        <v>0</v>
      </c>
      <c r="U204" s="292">
        <f t="shared" si="22"/>
        <v>0</v>
      </c>
      <c r="V204" s="374"/>
      <c r="W204" s="375"/>
      <c r="X204" s="376"/>
      <c r="Y204" s="376"/>
      <c r="Z204" s="376"/>
      <c r="AA204" s="376"/>
      <c r="AB204" s="376"/>
      <c r="AC204" s="376"/>
      <c r="AD204" s="376"/>
      <c r="AE204" s="376"/>
      <c r="AF204" s="376"/>
      <c r="AG204" s="376"/>
      <c r="AH204" s="376"/>
      <c r="AI204" s="376"/>
      <c r="AJ204" s="376"/>
      <c r="AK204" s="376"/>
      <c r="AL204" s="376"/>
      <c r="AM204" s="376"/>
      <c r="AN204" s="376"/>
      <c r="AO204" s="376"/>
      <c r="AP204" s="376"/>
      <c r="AQ204" s="376"/>
      <c r="AR204" s="376"/>
      <c r="AS204" s="376"/>
      <c r="AT204" s="376"/>
      <c r="AU204" s="376"/>
      <c r="AV204" s="376"/>
      <c r="AW204" s="376"/>
      <c r="AX204" s="376"/>
      <c r="AY204" s="376"/>
      <c r="AZ204" s="376"/>
      <c r="BA204" s="376"/>
      <c r="BB204" s="376"/>
      <c r="BC204" s="376"/>
      <c r="BD204" s="376"/>
      <c r="BE204" s="376"/>
      <c r="BF204" s="376"/>
      <c r="BG204" s="376"/>
      <c r="BH204" s="376"/>
      <c r="BI204" s="376"/>
      <c r="BJ204" s="376"/>
      <c r="BK204" s="376"/>
      <c r="BL204" s="376"/>
      <c r="BM204" s="376"/>
      <c r="BN204" s="376"/>
      <c r="BO204" s="376"/>
      <c r="BP204" s="376"/>
      <c r="BQ204" s="376"/>
      <c r="BR204" s="376"/>
      <c r="BS204" s="376"/>
      <c r="BT204" s="376"/>
      <c r="BU204" s="376"/>
      <c r="BV204" s="376"/>
      <c r="BW204" s="376"/>
      <c r="BX204" s="376"/>
      <c r="BY204" s="376"/>
      <c r="BZ204" s="376"/>
      <c r="CA204" s="376"/>
      <c r="CB204" s="376"/>
      <c r="CC204" s="376"/>
      <c r="CD204" s="376"/>
      <c r="CE204" s="376"/>
      <c r="CF204" s="376"/>
      <c r="CG204" s="376"/>
      <c r="CH204" s="376"/>
      <c r="CI204" s="376"/>
      <c r="CJ204" s="376"/>
      <c r="CK204" s="376"/>
      <c r="CL204" s="376"/>
      <c r="CM204" s="376"/>
      <c r="CN204" s="376"/>
      <c r="CO204" s="376"/>
      <c r="CP204" s="376"/>
      <c r="CQ204" s="376"/>
      <c r="CR204" s="376"/>
      <c r="CS204" s="376"/>
      <c r="CT204" s="376"/>
      <c r="CU204" s="376"/>
      <c r="CV204" s="376"/>
      <c r="CW204" s="376"/>
      <c r="CX204" s="376"/>
      <c r="CY204" s="376"/>
      <c r="CZ204" s="376"/>
      <c r="DA204" s="376"/>
      <c r="DB204" s="376"/>
      <c r="DC204" s="376"/>
      <c r="DD204" s="376"/>
    </row>
    <row r="205" spans="1:108" s="393" customFormat="1" ht="24" customHeight="1" x14ac:dyDescent="0.25">
      <c r="A205" s="300">
        <v>157</v>
      </c>
      <c r="B205" s="290"/>
      <c r="C205" s="426">
        <v>873767</v>
      </c>
      <c r="D205" s="412" t="s">
        <v>358</v>
      </c>
      <c r="E205" s="325">
        <v>112</v>
      </c>
      <c r="F205" s="326" t="s">
        <v>322</v>
      </c>
      <c r="G205" s="413">
        <v>12000000</v>
      </c>
      <c r="H205" s="413">
        <v>12000000</v>
      </c>
      <c r="I205" s="413">
        <v>12000000</v>
      </c>
      <c r="J205" s="413">
        <v>12000000</v>
      </c>
      <c r="K205" s="413">
        <v>12000000</v>
      </c>
      <c r="L205" s="413">
        <v>12000000</v>
      </c>
      <c r="M205" s="413">
        <v>12000000</v>
      </c>
      <c r="N205" s="413">
        <v>12000000</v>
      </c>
      <c r="O205" s="413">
        <v>12000000</v>
      </c>
      <c r="P205" s="413">
        <v>12000000</v>
      </c>
      <c r="Q205" s="413">
        <v>12000000</v>
      </c>
      <c r="R205" s="413">
        <v>12000000</v>
      </c>
      <c r="S205" s="328">
        <f t="shared" si="21"/>
        <v>144000000</v>
      </c>
      <c r="T205" s="255">
        <f t="shared" si="16"/>
        <v>12000000</v>
      </c>
      <c r="U205" s="292">
        <f t="shared" si="22"/>
        <v>156000000</v>
      </c>
      <c r="V205" s="374"/>
      <c r="W205" s="375"/>
      <c r="X205" s="376"/>
      <c r="Y205" s="376"/>
      <c r="Z205" s="376"/>
      <c r="AA205" s="376"/>
      <c r="AB205" s="376"/>
      <c r="AC205" s="376"/>
      <c r="AD205" s="376"/>
      <c r="AE205" s="376"/>
      <c r="AF205" s="376"/>
      <c r="AG205" s="376"/>
      <c r="AH205" s="376"/>
      <c r="AI205" s="376"/>
      <c r="AJ205" s="376"/>
      <c r="AK205" s="376"/>
      <c r="AL205" s="376"/>
      <c r="AM205" s="376"/>
      <c r="AN205" s="376"/>
      <c r="AO205" s="376"/>
      <c r="AP205" s="376"/>
      <c r="AQ205" s="376"/>
      <c r="AR205" s="376"/>
      <c r="AS205" s="376"/>
      <c r="AT205" s="376"/>
      <c r="AU205" s="376"/>
      <c r="AV205" s="376"/>
      <c r="AW205" s="376"/>
      <c r="AX205" s="376"/>
      <c r="AY205" s="376"/>
      <c r="AZ205" s="376"/>
      <c r="BA205" s="376"/>
      <c r="BB205" s="376"/>
      <c r="BC205" s="376"/>
      <c r="BD205" s="376"/>
      <c r="BE205" s="376"/>
      <c r="BF205" s="376"/>
      <c r="BG205" s="376"/>
      <c r="BH205" s="376"/>
      <c r="BI205" s="376"/>
      <c r="BJ205" s="376"/>
      <c r="BK205" s="376"/>
      <c r="BL205" s="376"/>
      <c r="BM205" s="376"/>
      <c r="BN205" s="376"/>
      <c r="BO205" s="376"/>
      <c r="BP205" s="376"/>
      <c r="BQ205" s="376"/>
      <c r="BR205" s="376"/>
      <c r="BS205" s="376"/>
      <c r="BT205" s="376"/>
      <c r="BU205" s="376"/>
      <c r="BV205" s="376"/>
      <c r="BW205" s="376"/>
      <c r="BX205" s="376"/>
      <c r="BY205" s="376"/>
      <c r="BZ205" s="376"/>
      <c r="CA205" s="376"/>
      <c r="CB205" s="376"/>
      <c r="CC205" s="376"/>
      <c r="CD205" s="376"/>
      <c r="CE205" s="376"/>
      <c r="CF205" s="376"/>
      <c r="CG205" s="376"/>
      <c r="CH205" s="376"/>
      <c r="CI205" s="376"/>
      <c r="CJ205" s="376"/>
      <c r="CK205" s="376"/>
      <c r="CL205" s="376"/>
      <c r="CM205" s="376"/>
      <c r="CN205" s="376"/>
      <c r="CO205" s="376"/>
      <c r="CP205" s="376"/>
      <c r="CQ205" s="376"/>
      <c r="CR205" s="376"/>
      <c r="CS205" s="376"/>
      <c r="CT205" s="376"/>
      <c r="CU205" s="376"/>
      <c r="CV205" s="376"/>
      <c r="CW205" s="376"/>
      <c r="CX205" s="376"/>
      <c r="CY205" s="376"/>
      <c r="CZ205" s="376"/>
      <c r="DA205" s="376"/>
      <c r="DB205" s="376"/>
      <c r="DC205" s="376"/>
      <c r="DD205" s="376"/>
    </row>
    <row r="206" spans="1:108" s="393" customFormat="1" ht="24" customHeight="1" x14ac:dyDescent="0.25">
      <c r="A206" s="300"/>
      <c r="B206" s="290"/>
      <c r="C206" s="421"/>
      <c r="D206" s="415"/>
      <c r="E206" s="378">
        <v>113</v>
      </c>
      <c r="F206" s="379" t="s">
        <v>19</v>
      </c>
      <c r="G206" s="416">
        <v>8000000</v>
      </c>
      <c r="H206" s="416">
        <v>8000000</v>
      </c>
      <c r="I206" s="416">
        <v>8000000</v>
      </c>
      <c r="J206" s="416">
        <v>8000000</v>
      </c>
      <c r="K206" s="416">
        <v>8000000</v>
      </c>
      <c r="L206" s="416">
        <v>8000000</v>
      </c>
      <c r="M206" s="416">
        <v>8000000</v>
      </c>
      <c r="N206" s="416">
        <v>8000000</v>
      </c>
      <c r="O206" s="416">
        <v>8000000</v>
      </c>
      <c r="P206" s="416">
        <v>8000000</v>
      </c>
      <c r="Q206" s="416">
        <v>8000000</v>
      </c>
      <c r="R206" s="416">
        <v>8000000</v>
      </c>
      <c r="S206" s="328">
        <f t="shared" si="21"/>
        <v>96000000</v>
      </c>
      <c r="T206" s="255">
        <f t="shared" ref="T206" si="23">S206/12</f>
        <v>8000000</v>
      </c>
      <c r="U206" s="292">
        <f t="shared" si="22"/>
        <v>104000000</v>
      </c>
      <c r="V206" s="374"/>
      <c r="W206" s="375"/>
      <c r="X206" s="376"/>
      <c r="Y206" s="376"/>
      <c r="Z206" s="376"/>
      <c r="AA206" s="376"/>
      <c r="AB206" s="376"/>
      <c r="AC206" s="376"/>
      <c r="AD206" s="376"/>
      <c r="AE206" s="376"/>
      <c r="AF206" s="376"/>
      <c r="AG206" s="376"/>
      <c r="AH206" s="376"/>
      <c r="AI206" s="376"/>
      <c r="AJ206" s="376"/>
      <c r="AK206" s="376"/>
      <c r="AL206" s="376"/>
      <c r="AM206" s="376"/>
      <c r="AN206" s="376"/>
      <c r="AO206" s="376"/>
      <c r="AP206" s="376"/>
      <c r="AQ206" s="376"/>
      <c r="AR206" s="376"/>
      <c r="AS206" s="376"/>
      <c r="AT206" s="376"/>
      <c r="AU206" s="376"/>
      <c r="AV206" s="376"/>
      <c r="AW206" s="376"/>
      <c r="AX206" s="376"/>
      <c r="AY206" s="376"/>
      <c r="AZ206" s="376"/>
      <c r="BA206" s="376"/>
      <c r="BB206" s="376"/>
      <c r="BC206" s="376"/>
      <c r="BD206" s="376"/>
      <c r="BE206" s="376"/>
      <c r="BF206" s="376"/>
      <c r="BG206" s="376"/>
      <c r="BH206" s="376"/>
      <c r="BI206" s="376"/>
      <c r="BJ206" s="376"/>
      <c r="BK206" s="376"/>
      <c r="BL206" s="376"/>
      <c r="BM206" s="376"/>
      <c r="BN206" s="376"/>
      <c r="BO206" s="376"/>
      <c r="BP206" s="376"/>
      <c r="BQ206" s="376"/>
      <c r="BR206" s="376"/>
      <c r="BS206" s="376"/>
      <c r="BT206" s="376"/>
      <c r="BU206" s="376"/>
      <c r="BV206" s="376"/>
      <c r="BW206" s="376"/>
      <c r="BX206" s="376"/>
      <c r="BY206" s="376"/>
      <c r="BZ206" s="376"/>
      <c r="CA206" s="376"/>
      <c r="CB206" s="376"/>
      <c r="CC206" s="376"/>
      <c r="CD206" s="376"/>
      <c r="CE206" s="376"/>
      <c r="CF206" s="376"/>
      <c r="CG206" s="376"/>
      <c r="CH206" s="376"/>
      <c r="CI206" s="376"/>
      <c r="CJ206" s="376"/>
      <c r="CK206" s="376"/>
      <c r="CL206" s="376"/>
      <c r="CM206" s="376"/>
      <c r="CN206" s="376"/>
      <c r="CO206" s="376"/>
      <c r="CP206" s="376"/>
      <c r="CQ206" s="376"/>
      <c r="CR206" s="376"/>
      <c r="CS206" s="376"/>
      <c r="CT206" s="376"/>
      <c r="CU206" s="376"/>
      <c r="CV206" s="376"/>
      <c r="CW206" s="376"/>
      <c r="CX206" s="376"/>
      <c r="CY206" s="376"/>
      <c r="CZ206" s="376"/>
      <c r="DA206" s="376"/>
      <c r="DB206" s="376"/>
      <c r="DC206" s="376"/>
      <c r="DD206" s="376"/>
    </row>
    <row r="207" spans="1:108" s="393" customFormat="1" ht="24" customHeight="1" thickBot="1" x14ac:dyDescent="0.3">
      <c r="A207" s="300"/>
      <c r="B207" s="290"/>
      <c r="C207" s="422"/>
      <c r="D207" s="423"/>
      <c r="E207" s="356">
        <v>232</v>
      </c>
      <c r="F207" s="357" t="s">
        <v>20</v>
      </c>
      <c r="G207" s="416">
        <v>0</v>
      </c>
      <c r="H207" s="416">
        <v>0</v>
      </c>
      <c r="I207" s="416">
        <v>0</v>
      </c>
      <c r="J207" s="416">
        <v>0</v>
      </c>
      <c r="K207" s="416">
        <v>0</v>
      </c>
      <c r="L207" s="416">
        <v>0</v>
      </c>
      <c r="M207" s="416">
        <v>0</v>
      </c>
      <c r="N207" s="416">
        <v>0</v>
      </c>
      <c r="O207" s="416">
        <v>0</v>
      </c>
      <c r="P207" s="416">
        <v>0</v>
      </c>
      <c r="Q207" s="416">
        <v>0</v>
      </c>
      <c r="R207" s="416">
        <v>0</v>
      </c>
      <c r="S207" s="328">
        <f t="shared" si="21"/>
        <v>0</v>
      </c>
      <c r="T207" s="255">
        <f t="shared" si="16"/>
        <v>0</v>
      </c>
      <c r="U207" s="292">
        <f t="shared" si="22"/>
        <v>0</v>
      </c>
      <c r="V207" s="374"/>
      <c r="W207" s="375"/>
      <c r="X207" s="376"/>
      <c r="Y207" s="376"/>
      <c r="Z207" s="376"/>
      <c r="AA207" s="376"/>
      <c r="AB207" s="376"/>
      <c r="AC207" s="376"/>
      <c r="AD207" s="376"/>
      <c r="AE207" s="376"/>
      <c r="AF207" s="376"/>
      <c r="AG207" s="376"/>
      <c r="AH207" s="376"/>
      <c r="AI207" s="376"/>
      <c r="AJ207" s="376"/>
      <c r="AK207" s="376"/>
      <c r="AL207" s="376"/>
      <c r="AM207" s="376"/>
      <c r="AN207" s="376"/>
      <c r="AO207" s="376"/>
      <c r="AP207" s="376"/>
      <c r="AQ207" s="376"/>
      <c r="AR207" s="376"/>
      <c r="AS207" s="376"/>
      <c r="AT207" s="376"/>
      <c r="AU207" s="376"/>
      <c r="AV207" s="376"/>
      <c r="AW207" s="376"/>
      <c r="AX207" s="376"/>
      <c r="AY207" s="376"/>
      <c r="AZ207" s="376"/>
      <c r="BA207" s="376"/>
      <c r="BB207" s="376"/>
      <c r="BC207" s="376"/>
      <c r="BD207" s="376"/>
      <c r="BE207" s="376"/>
      <c r="BF207" s="376"/>
      <c r="BG207" s="376"/>
      <c r="BH207" s="376"/>
      <c r="BI207" s="376"/>
      <c r="BJ207" s="376"/>
      <c r="BK207" s="376"/>
      <c r="BL207" s="376"/>
      <c r="BM207" s="376"/>
      <c r="BN207" s="376"/>
      <c r="BO207" s="376"/>
      <c r="BP207" s="376"/>
      <c r="BQ207" s="376"/>
      <c r="BR207" s="376"/>
      <c r="BS207" s="376"/>
      <c r="BT207" s="376"/>
      <c r="BU207" s="376"/>
      <c r="BV207" s="376"/>
      <c r="BW207" s="376"/>
      <c r="BX207" s="376"/>
      <c r="BY207" s="376"/>
      <c r="BZ207" s="376"/>
      <c r="CA207" s="376"/>
      <c r="CB207" s="376"/>
      <c r="CC207" s="376"/>
      <c r="CD207" s="376"/>
      <c r="CE207" s="376"/>
      <c r="CF207" s="376"/>
      <c r="CG207" s="376"/>
      <c r="CH207" s="376"/>
      <c r="CI207" s="376"/>
      <c r="CJ207" s="376"/>
      <c r="CK207" s="376"/>
      <c r="CL207" s="376"/>
      <c r="CM207" s="376"/>
      <c r="CN207" s="376"/>
      <c r="CO207" s="376"/>
      <c r="CP207" s="376"/>
      <c r="CQ207" s="376"/>
      <c r="CR207" s="376"/>
      <c r="CS207" s="376"/>
      <c r="CT207" s="376"/>
      <c r="CU207" s="376"/>
      <c r="CV207" s="376"/>
      <c r="CW207" s="376"/>
      <c r="CX207" s="376"/>
      <c r="CY207" s="376"/>
      <c r="CZ207" s="376"/>
      <c r="DA207" s="376"/>
      <c r="DB207" s="376"/>
      <c r="DC207" s="376"/>
      <c r="DD207" s="376"/>
    </row>
    <row r="208" spans="1:108" s="393" customFormat="1" ht="21.95" customHeight="1" x14ac:dyDescent="0.25">
      <c r="A208" s="304">
        <v>158</v>
      </c>
      <c r="B208" s="307"/>
      <c r="C208" s="411">
        <v>1546893</v>
      </c>
      <c r="D208" s="412" t="s">
        <v>371</v>
      </c>
      <c r="E208" s="325">
        <v>112</v>
      </c>
      <c r="F208" s="326" t="s">
        <v>322</v>
      </c>
      <c r="G208" s="413">
        <v>12000000</v>
      </c>
      <c r="H208" s="413">
        <v>12000000</v>
      </c>
      <c r="I208" s="413">
        <v>12000000</v>
      </c>
      <c r="J208" s="413">
        <v>12000000</v>
      </c>
      <c r="K208" s="413">
        <v>12000000</v>
      </c>
      <c r="L208" s="413">
        <v>12000000</v>
      </c>
      <c r="M208" s="413">
        <v>12000000</v>
      </c>
      <c r="N208" s="413">
        <v>12000000</v>
      </c>
      <c r="O208" s="413">
        <v>12000000</v>
      </c>
      <c r="P208" s="413">
        <v>12000000</v>
      </c>
      <c r="Q208" s="413">
        <v>12000000</v>
      </c>
      <c r="R208" s="413">
        <v>12000000</v>
      </c>
      <c r="S208" s="328">
        <f t="shared" si="21"/>
        <v>144000000</v>
      </c>
      <c r="T208" s="255">
        <f t="shared" ref="T208:T209" si="24">S208/12</f>
        <v>12000000</v>
      </c>
      <c r="U208" s="292">
        <f t="shared" si="22"/>
        <v>156000000</v>
      </c>
      <c r="V208" s="374"/>
      <c r="W208" s="375"/>
      <c r="X208" s="376"/>
      <c r="Y208" s="376"/>
      <c r="Z208" s="376"/>
      <c r="AA208" s="376"/>
      <c r="AB208" s="376"/>
      <c r="AC208" s="376"/>
      <c r="AD208" s="376"/>
      <c r="AE208" s="376"/>
      <c r="AF208" s="376"/>
      <c r="AG208" s="376"/>
      <c r="AH208" s="376"/>
      <c r="AI208" s="376"/>
      <c r="AJ208" s="376"/>
      <c r="AK208" s="376"/>
      <c r="AL208" s="376"/>
      <c r="AM208" s="376"/>
      <c r="AN208" s="376"/>
      <c r="AO208" s="376"/>
      <c r="AP208" s="376"/>
      <c r="AQ208" s="376"/>
      <c r="AR208" s="376"/>
      <c r="AS208" s="376"/>
      <c r="AT208" s="376"/>
      <c r="AU208" s="376"/>
      <c r="AV208" s="376"/>
      <c r="AW208" s="376"/>
      <c r="AX208" s="376"/>
      <c r="AY208" s="376"/>
      <c r="AZ208" s="376"/>
      <c r="BA208" s="376"/>
      <c r="BB208" s="376"/>
      <c r="BC208" s="376"/>
      <c r="BD208" s="376"/>
      <c r="BE208" s="376"/>
      <c r="BF208" s="376"/>
      <c r="BG208" s="376"/>
      <c r="BH208" s="376"/>
      <c r="BI208" s="376"/>
      <c r="BJ208" s="376"/>
      <c r="BK208" s="376"/>
      <c r="BL208" s="376"/>
      <c r="BM208" s="376"/>
      <c r="BN208" s="376"/>
      <c r="BO208" s="376"/>
      <c r="BP208" s="376"/>
      <c r="BQ208" s="376"/>
      <c r="BR208" s="376"/>
      <c r="BS208" s="376"/>
      <c r="BT208" s="376"/>
      <c r="BU208" s="376"/>
      <c r="BV208" s="376"/>
      <c r="BW208" s="376"/>
      <c r="BX208" s="376"/>
      <c r="BY208" s="376"/>
      <c r="BZ208" s="376"/>
      <c r="CA208" s="376"/>
      <c r="CB208" s="376"/>
      <c r="CC208" s="376"/>
      <c r="CD208" s="376"/>
      <c r="CE208" s="376"/>
      <c r="CF208" s="376"/>
      <c r="CG208" s="376"/>
      <c r="CH208" s="376"/>
      <c r="CI208" s="376"/>
      <c r="CJ208" s="376"/>
      <c r="CK208" s="376"/>
      <c r="CL208" s="376"/>
      <c r="CM208" s="376"/>
      <c r="CN208" s="376"/>
      <c r="CO208" s="376"/>
      <c r="CP208" s="376"/>
      <c r="CQ208" s="376"/>
      <c r="CR208" s="376"/>
      <c r="CS208" s="376"/>
      <c r="CT208" s="376"/>
      <c r="CU208" s="376"/>
      <c r="CV208" s="376"/>
      <c r="CW208" s="376"/>
      <c r="CX208" s="376"/>
      <c r="CY208" s="376"/>
      <c r="CZ208" s="376"/>
      <c r="DA208" s="376"/>
      <c r="DB208" s="376"/>
      <c r="DC208" s="376"/>
      <c r="DD208" s="376"/>
    </row>
    <row r="209" spans="1:108" s="393" customFormat="1" ht="21.95" customHeight="1" x14ac:dyDescent="0.25">
      <c r="A209" s="304"/>
      <c r="B209" s="308"/>
      <c r="C209" s="414"/>
      <c r="D209" s="415"/>
      <c r="E209" s="378">
        <v>113</v>
      </c>
      <c r="F209" s="379" t="s">
        <v>19</v>
      </c>
      <c r="G209" s="416">
        <v>8000000</v>
      </c>
      <c r="H209" s="416">
        <v>8000000</v>
      </c>
      <c r="I209" s="416">
        <v>8000000</v>
      </c>
      <c r="J209" s="416">
        <v>8000000</v>
      </c>
      <c r="K209" s="416">
        <v>8000000</v>
      </c>
      <c r="L209" s="416">
        <v>8000000</v>
      </c>
      <c r="M209" s="416">
        <v>8000000</v>
      </c>
      <c r="N209" s="416">
        <v>8000000</v>
      </c>
      <c r="O209" s="416">
        <v>8000000</v>
      </c>
      <c r="P209" s="416">
        <v>8000000</v>
      </c>
      <c r="Q209" s="416">
        <v>8000000</v>
      </c>
      <c r="R209" s="416">
        <v>8000000</v>
      </c>
      <c r="S209" s="328">
        <f t="shared" si="21"/>
        <v>96000000</v>
      </c>
      <c r="T209" s="255">
        <f t="shared" si="24"/>
        <v>8000000</v>
      </c>
      <c r="U209" s="292">
        <f t="shared" si="22"/>
        <v>104000000</v>
      </c>
      <c r="V209" s="374"/>
      <c r="W209" s="375"/>
      <c r="X209" s="376"/>
      <c r="Y209" s="376"/>
      <c r="Z209" s="376"/>
      <c r="AA209" s="376"/>
      <c r="AB209" s="376"/>
      <c r="AC209" s="376"/>
      <c r="AD209" s="376"/>
      <c r="AE209" s="376"/>
      <c r="AF209" s="376"/>
      <c r="AG209" s="376"/>
      <c r="AH209" s="376"/>
      <c r="AI209" s="376"/>
      <c r="AJ209" s="376"/>
      <c r="AK209" s="376"/>
      <c r="AL209" s="376"/>
      <c r="AM209" s="376"/>
      <c r="AN209" s="376"/>
      <c r="AO209" s="376"/>
      <c r="AP209" s="376"/>
      <c r="AQ209" s="376"/>
      <c r="AR209" s="376"/>
      <c r="AS209" s="376"/>
      <c r="AT209" s="376"/>
      <c r="AU209" s="376"/>
      <c r="AV209" s="376"/>
      <c r="AW209" s="376"/>
      <c r="AX209" s="376"/>
      <c r="AY209" s="376"/>
      <c r="AZ209" s="376"/>
      <c r="BA209" s="376"/>
      <c r="BB209" s="376"/>
      <c r="BC209" s="376"/>
      <c r="BD209" s="376"/>
      <c r="BE209" s="376"/>
      <c r="BF209" s="376"/>
      <c r="BG209" s="376"/>
      <c r="BH209" s="376"/>
      <c r="BI209" s="376"/>
      <c r="BJ209" s="376"/>
      <c r="BK209" s="376"/>
      <c r="BL209" s="376"/>
      <c r="BM209" s="376"/>
      <c r="BN209" s="376"/>
      <c r="BO209" s="376"/>
      <c r="BP209" s="376"/>
      <c r="BQ209" s="376"/>
      <c r="BR209" s="376"/>
      <c r="BS209" s="376"/>
      <c r="BT209" s="376"/>
      <c r="BU209" s="376"/>
      <c r="BV209" s="376"/>
      <c r="BW209" s="376"/>
      <c r="BX209" s="376"/>
      <c r="BY209" s="376"/>
      <c r="BZ209" s="376"/>
      <c r="CA209" s="376"/>
      <c r="CB209" s="376"/>
      <c r="CC209" s="376"/>
      <c r="CD209" s="376"/>
      <c r="CE209" s="376"/>
      <c r="CF209" s="376"/>
      <c r="CG209" s="376"/>
      <c r="CH209" s="376"/>
      <c r="CI209" s="376"/>
      <c r="CJ209" s="376"/>
      <c r="CK209" s="376"/>
      <c r="CL209" s="376"/>
      <c r="CM209" s="376"/>
      <c r="CN209" s="376"/>
      <c r="CO209" s="376"/>
      <c r="CP209" s="376"/>
      <c r="CQ209" s="376"/>
      <c r="CR209" s="376"/>
      <c r="CS209" s="376"/>
      <c r="CT209" s="376"/>
      <c r="CU209" s="376"/>
      <c r="CV209" s="376"/>
      <c r="CW209" s="376"/>
      <c r="CX209" s="376"/>
      <c r="CY209" s="376"/>
      <c r="CZ209" s="376"/>
      <c r="DA209" s="376"/>
      <c r="DB209" s="376"/>
      <c r="DC209" s="376"/>
      <c r="DD209" s="376"/>
    </row>
    <row r="210" spans="1:108" s="427" customFormat="1" ht="21.95" customHeight="1" thickBot="1" x14ac:dyDescent="0.3">
      <c r="A210" s="305"/>
      <c r="B210" s="309"/>
      <c r="C210" s="417"/>
      <c r="D210" s="418"/>
      <c r="E210" s="356">
        <v>232</v>
      </c>
      <c r="F210" s="357" t="s">
        <v>20</v>
      </c>
      <c r="G210" s="416">
        <v>0</v>
      </c>
      <c r="H210" s="416">
        <v>0</v>
      </c>
      <c r="I210" s="416">
        <v>0</v>
      </c>
      <c r="J210" s="416">
        <v>0</v>
      </c>
      <c r="K210" s="416">
        <v>0</v>
      </c>
      <c r="L210" s="416">
        <v>0</v>
      </c>
      <c r="M210" s="416">
        <v>0</v>
      </c>
      <c r="N210" s="416">
        <v>0</v>
      </c>
      <c r="O210" s="416">
        <v>0</v>
      </c>
      <c r="P210" s="416">
        <v>0</v>
      </c>
      <c r="Q210" s="416">
        <v>0</v>
      </c>
      <c r="R210" s="416">
        <v>0</v>
      </c>
      <c r="S210" s="328">
        <f t="shared" si="21"/>
        <v>0</v>
      </c>
      <c r="T210" s="416">
        <v>0</v>
      </c>
      <c r="U210" s="292">
        <f t="shared" si="22"/>
        <v>0</v>
      </c>
      <c r="V210" s="374"/>
      <c r="W210" s="375"/>
      <c r="X210" s="376"/>
      <c r="Y210" s="376"/>
      <c r="Z210" s="376"/>
      <c r="AA210" s="376"/>
      <c r="AB210" s="376"/>
      <c r="AC210" s="376"/>
      <c r="AD210" s="376"/>
      <c r="AE210" s="376"/>
      <c r="AF210" s="376"/>
      <c r="AG210" s="376"/>
      <c r="AH210" s="376"/>
      <c r="AI210" s="376"/>
      <c r="AJ210" s="376"/>
      <c r="AK210" s="376"/>
      <c r="AL210" s="376"/>
      <c r="AM210" s="376"/>
      <c r="AN210" s="376"/>
      <c r="AO210" s="376"/>
      <c r="AP210" s="376"/>
      <c r="AQ210" s="376"/>
      <c r="AR210" s="376"/>
      <c r="AS210" s="376"/>
      <c r="AT210" s="376"/>
      <c r="AU210" s="376"/>
      <c r="AV210" s="376"/>
      <c r="AW210" s="376"/>
      <c r="AX210" s="376"/>
      <c r="AY210" s="376"/>
      <c r="AZ210" s="376"/>
      <c r="BA210" s="376"/>
      <c r="BB210" s="376"/>
      <c r="BC210" s="376"/>
      <c r="BD210" s="376"/>
      <c r="BE210" s="376"/>
      <c r="BF210" s="376"/>
      <c r="BG210" s="376"/>
      <c r="BH210" s="376"/>
      <c r="BI210" s="376"/>
      <c r="BJ210" s="376"/>
      <c r="BK210" s="376"/>
      <c r="BL210" s="376"/>
      <c r="BM210" s="376"/>
      <c r="BN210" s="376"/>
      <c r="BO210" s="376"/>
      <c r="BP210" s="376"/>
      <c r="BQ210" s="376"/>
      <c r="BR210" s="376"/>
      <c r="BS210" s="376"/>
      <c r="BT210" s="376"/>
      <c r="BU210" s="376"/>
      <c r="BV210" s="376"/>
      <c r="BW210" s="376"/>
      <c r="BX210" s="376"/>
      <c r="BY210" s="376"/>
      <c r="BZ210" s="376"/>
      <c r="CA210" s="376"/>
      <c r="CB210" s="376"/>
      <c r="CC210" s="376"/>
      <c r="CD210" s="376"/>
      <c r="CE210" s="376"/>
      <c r="CF210" s="376"/>
      <c r="CG210" s="376"/>
      <c r="CH210" s="376"/>
      <c r="CI210" s="376"/>
      <c r="CJ210" s="376"/>
      <c r="CK210" s="376"/>
      <c r="CL210" s="376"/>
      <c r="CM210" s="376"/>
      <c r="CN210" s="376"/>
      <c r="CO210" s="376"/>
      <c r="CP210" s="376"/>
      <c r="CQ210" s="376"/>
      <c r="CR210" s="376"/>
      <c r="CS210" s="376"/>
      <c r="CT210" s="376"/>
      <c r="CU210" s="376"/>
      <c r="CV210" s="376"/>
      <c r="CW210" s="376"/>
      <c r="CX210" s="376"/>
      <c r="CY210" s="376"/>
      <c r="CZ210" s="376"/>
      <c r="DA210" s="376"/>
      <c r="DB210" s="376"/>
      <c r="DC210" s="376"/>
      <c r="DD210" s="376"/>
    </row>
    <row r="211" spans="1:108" s="331" customFormat="1" ht="21.95" customHeight="1" x14ac:dyDescent="0.25">
      <c r="A211" s="288">
        <v>159</v>
      </c>
      <c r="B211" s="294"/>
      <c r="C211" s="428">
        <v>1680299</v>
      </c>
      <c r="D211" s="429" t="s">
        <v>412</v>
      </c>
      <c r="E211" s="325">
        <v>145</v>
      </c>
      <c r="F211" s="326" t="s">
        <v>25</v>
      </c>
      <c r="G211" s="428">
        <v>7000000</v>
      </c>
      <c r="H211" s="428">
        <v>7000000</v>
      </c>
      <c r="I211" s="428">
        <v>7000000</v>
      </c>
      <c r="J211" s="428">
        <v>7000000</v>
      </c>
      <c r="K211" s="428">
        <v>7000000</v>
      </c>
      <c r="L211" s="428">
        <v>7000000</v>
      </c>
      <c r="M211" s="428">
        <v>7000000</v>
      </c>
      <c r="N211" s="428">
        <v>7000000</v>
      </c>
      <c r="O211" s="428">
        <v>7000000</v>
      </c>
      <c r="P211" s="428">
        <v>7000000</v>
      </c>
      <c r="Q211" s="428">
        <v>7000000</v>
      </c>
      <c r="R211" s="428">
        <v>7000000</v>
      </c>
      <c r="S211" s="328">
        <f t="shared" si="21"/>
        <v>84000000</v>
      </c>
      <c r="T211" s="255">
        <f t="shared" ref="T211:T218" si="25">S211/12</f>
        <v>7000000</v>
      </c>
      <c r="U211" s="292">
        <f t="shared" si="20"/>
        <v>91000000</v>
      </c>
      <c r="V211" s="374"/>
      <c r="W211" s="375"/>
      <c r="X211" s="376"/>
      <c r="Y211" s="376"/>
      <c r="Z211" s="376"/>
      <c r="AA211" s="376"/>
      <c r="AB211" s="376"/>
      <c r="AC211" s="376"/>
      <c r="AD211" s="376"/>
      <c r="AE211" s="376"/>
      <c r="AF211" s="376"/>
      <c r="AG211" s="376"/>
      <c r="AH211" s="376"/>
      <c r="AI211" s="376"/>
      <c r="AJ211" s="376"/>
      <c r="AK211" s="376"/>
      <c r="AL211" s="376"/>
      <c r="AM211" s="376"/>
      <c r="AN211" s="376"/>
      <c r="AO211" s="376"/>
      <c r="AP211" s="376"/>
      <c r="AQ211" s="376"/>
      <c r="AR211" s="376"/>
      <c r="AS211" s="376"/>
      <c r="AT211" s="376"/>
      <c r="AU211" s="376"/>
      <c r="AV211" s="376"/>
      <c r="AW211" s="376"/>
      <c r="AX211" s="376"/>
      <c r="AY211" s="376"/>
      <c r="AZ211" s="376"/>
      <c r="BA211" s="376"/>
      <c r="BB211" s="376"/>
      <c r="BC211" s="376"/>
      <c r="BD211" s="376"/>
      <c r="BE211" s="376"/>
      <c r="BF211" s="376"/>
      <c r="BG211" s="376"/>
      <c r="BH211" s="376"/>
      <c r="BI211" s="376"/>
      <c r="BJ211" s="376"/>
      <c r="BK211" s="376"/>
      <c r="BL211" s="376"/>
      <c r="BM211" s="376"/>
      <c r="BN211" s="376"/>
      <c r="BO211" s="376"/>
      <c r="BP211" s="376"/>
      <c r="BQ211" s="376"/>
      <c r="BR211" s="376"/>
      <c r="BS211" s="376"/>
      <c r="BT211" s="376"/>
      <c r="BU211" s="376"/>
      <c r="BV211" s="376"/>
      <c r="BW211" s="376"/>
      <c r="BX211" s="376"/>
      <c r="BY211" s="376"/>
      <c r="BZ211" s="376"/>
      <c r="CA211" s="376"/>
      <c r="CB211" s="376"/>
      <c r="CC211" s="376"/>
      <c r="CD211" s="376"/>
      <c r="CE211" s="376"/>
      <c r="CF211" s="376"/>
      <c r="CG211" s="376"/>
      <c r="CH211" s="376"/>
      <c r="CI211" s="376"/>
      <c r="CJ211" s="376"/>
      <c r="CK211" s="376"/>
      <c r="CL211" s="376"/>
      <c r="CM211" s="376"/>
      <c r="CN211" s="376"/>
      <c r="CO211" s="376"/>
      <c r="CP211" s="376"/>
      <c r="CQ211" s="376"/>
      <c r="CR211" s="376"/>
      <c r="CS211" s="376"/>
      <c r="CT211" s="376"/>
      <c r="CU211" s="376"/>
      <c r="CV211" s="376"/>
      <c r="CW211" s="376"/>
      <c r="CX211" s="376"/>
      <c r="CY211" s="376"/>
      <c r="CZ211" s="376"/>
      <c r="DA211" s="376"/>
      <c r="DB211" s="376"/>
      <c r="DC211" s="376"/>
      <c r="DD211" s="376"/>
    </row>
    <row r="212" spans="1:108" s="331" customFormat="1" ht="21.95" customHeight="1" x14ac:dyDescent="0.25">
      <c r="A212" s="287">
        <v>160</v>
      </c>
      <c r="B212" s="296"/>
      <c r="C212" s="428">
        <v>1054418</v>
      </c>
      <c r="D212" s="429" t="s">
        <v>413</v>
      </c>
      <c r="E212" s="325">
        <v>145</v>
      </c>
      <c r="F212" s="326" t="s">
        <v>25</v>
      </c>
      <c r="G212" s="428">
        <v>4000000</v>
      </c>
      <c r="H212" s="428">
        <v>4000000</v>
      </c>
      <c r="I212" s="428">
        <v>4000000</v>
      </c>
      <c r="J212" s="428">
        <v>4000000</v>
      </c>
      <c r="K212" s="428">
        <v>4000000</v>
      </c>
      <c r="L212" s="428">
        <v>4000000</v>
      </c>
      <c r="M212" s="428">
        <v>4000000</v>
      </c>
      <c r="N212" s="428">
        <v>4000000</v>
      </c>
      <c r="O212" s="428">
        <v>4000000</v>
      </c>
      <c r="P212" s="428">
        <v>4000000</v>
      </c>
      <c r="Q212" s="428">
        <v>4000000</v>
      </c>
      <c r="R212" s="428">
        <v>4000000</v>
      </c>
      <c r="S212" s="328">
        <f t="shared" si="21"/>
        <v>48000000</v>
      </c>
      <c r="T212" s="255">
        <f t="shared" si="25"/>
        <v>4000000</v>
      </c>
      <c r="U212" s="292">
        <f t="shared" si="20"/>
        <v>52000000</v>
      </c>
      <c r="V212" s="374"/>
      <c r="W212" s="375"/>
      <c r="X212" s="376"/>
      <c r="Y212" s="376"/>
      <c r="Z212" s="376"/>
      <c r="AA212" s="376"/>
      <c r="AB212" s="376"/>
      <c r="AC212" s="376"/>
      <c r="AD212" s="376"/>
      <c r="AE212" s="376"/>
      <c r="AF212" s="376"/>
      <c r="AG212" s="376"/>
      <c r="AH212" s="376"/>
      <c r="AI212" s="376"/>
      <c r="AJ212" s="376"/>
      <c r="AK212" s="376"/>
      <c r="AL212" s="376"/>
      <c r="AM212" s="376"/>
      <c r="AN212" s="376"/>
      <c r="AO212" s="376"/>
      <c r="AP212" s="376"/>
      <c r="AQ212" s="376"/>
      <c r="AR212" s="376"/>
      <c r="AS212" s="376"/>
      <c r="AT212" s="376"/>
      <c r="AU212" s="376"/>
      <c r="AV212" s="376"/>
      <c r="AW212" s="376"/>
      <c r="AX212" s="376"/>
      <c r="AY212" s="376"/>
      <c r="AZ212" s="376"/>
      <c r="BA212" s="376"/>
      <c r="BB212" s="376"/>
      <c r="BC212" s="376"/>
      <c r="BD212" s="376"/>
      <c r="BE212" s="376"/>
      <c r="BF212" s="376"/>
      <c r="BG212" s="376"/>
      <c r="BH212" s="376"/>
      <c r="BI212" s="376"/>
      <c r="BJ212" s="376"/>
      <c r="BK212" s="376"/>
      <c r="BL212" s="376"/>
      <c r="BM212" s="376"/>
      <c r="BN212" s="376"/>
      <c r="BO212" s="376"/>
      <c r="BP212" s="376"/>
      <c r="BQ212" s="376"/>
      <c r="BR212" s="376"/>
      <c r="BS212" s="376"/>
      <c r="BT212" s="376"/>
      <c r="BU212" s="376"/>
      <c r="BV212" s="376"/>
      <c r="BW212" s="376"/>
      <c r="BX212" s="376"/>
      <c r="BY212" s="376"/>
      <c r="BZ212" s="376"/>
      <c r="CA212" s="376"/>
      <c r="CB212" s="376"/>
      <c r="CC212" s="376"/>
      <c r="CD212" s="376"/>
      <c r="CE212" s="376"/>
      <c r="CF212" s="376"/>
      <c r="CG212" s="376"/>
      <c r="CH212" s="376"/>
      <c r="CI212" s="376"/>
      <c r="CJ212" s="376"/>
      <c r="CK212" s="376"/>
      <c r="CL212" s="376"/>
      <c r="CM212" s="376"/>
      <c r="CN212" s="376"/>
      <c r="CO212" s="376"/>
      <c r="CP212" s="376"/>
      <c r="CQ212" s="376"/>
      <c r="CR212" s="376"/>
      <c r="CS212" s="376"/>
      <c r="CT212" s="376"/>
      <c r="CU212" s="376"/>
      <c r="CV212" s="376"/>
      <c r="CW212" s="376"/>
      <c r="CX212" s="376"/>
      <c r="CY212" s="376"/>
      <c r="CZ212" s="376"/>
      <c r="DA212" s="376"/>
      <c r="DB212" s="376"/>
      <c r="DC212" s="376"/>
      <c r="DD212" s="376"/>
    </row>
    <row r="213" spans="1:108" s="331" customFormat="1" ht="21.95" customHeight="1" x14ac:dyDescent="0.25">
      <c r="A213" s="288">
        <v>161</v>
      </c>
      <c r="B213" s="294"/>
      <c r="C213" s="428">
        <v>5539611</v>
      </c>
      <c r="D213" s="429" t="s">
        <v>458</v>
      </c>
      <c r="E213" s="325">
        <v>145</v>
      </c>
      <c r="F213" s="326" t="s">
        <v>25</v>
      </c>
      <c r="G213" s="428">
        <v>4000000</v>
      </c>
      <c r="H213" s="428">
        <v>4000000</v>
      </c>
      <c r="I213" s="428">
        <v>4000000</v>
      </c>
      <c r="J213" s="428">
        <v>4000000</v>
      </c>
      <c r="K213" s="428">
        <v>4000000</v>
      </c>
      <c r="L213" s="428">
        <v>4000000</v>
      </c>
      <c r="M213" s="428">
        <v>4000000</v>
      </c>
      <c r="N213" s="428">
        <v>4000000</v>
      </c>
      <c r="O213" s="428">
        <v>4000000</v>
      </c>
      <c r="P213" s="428">
        <v>4000000</v>
      </c>
      <c r="Q213" s="428">
        <v>4000000</v>
      </c>
      <c r="R213" s="428">
        <v>4000000</v>
      </c>
      <c r="S213" s="328">
        <f t="shared" si="21"/>
        <v>48000000</v>
      </c>
      <c r="T213" s="255">
        <f t="shared" si="25"/>
        <v>4000000</v>
      </c>
      <c r="U213" s="292">
        <f t="shared" si="20"/>
        <v>52000000</v>
      </c>
      <c r="V213" s="374"/>
      <c r="W213" s="375"/>
      <c r="X213" s="376"/>
      <c r="Y213" s="376"/>
      <c r="Z213" s="376"/>
      <c r="AA213" s="376"/>
      <c r="AB213" s="376"/>
      <c r="AC213" s="376"/>
      <c r="AD213" s="376"/>
      <c r="AE213" s="376"/>
      <c r="AF213" s="376"/>
      <c r="AG213" s="376"/>
      <c r="AH213" s="376"/>
      <c r="AI213" s="376"/>
      <c r="AJ213" s="376"/>
      <c r="AK213" s="376"/>
      <c r="AL213" s="376"/>
      <c r="AM213" s="376"/>
      <c r="AN213" s="376"/>
      <c r="AO213" s="376"/>
      <c r="AP213" s="376"/>
      <c r="AQ213" s="376"/>
      <c r="AR213" s="376"/>
      <c r="AS213" s="376"/>
      <c r="AT213" s="376"/>
      <c r="AU213" s="376"/>
      <c r="AV213" s="376"/>
      <c r="AW213" s="376"/>
      <c r="AX213" s="376"/>
      <c r="AY213" s="376"/>
      <c r="AZ213" s="376"/>
      <c r="BA213" s="376"/>
      <c r="BB213" s="376"/>
      <c r="BC213" s="376"/>
      <c r="BD213" s="376"/>
      <c r="BE213" s="376"/>
      <c r="BF213" s="376"/>
      <c r="BG213" s="376"/>
      <c r="BH213" s="376"/>
      <c r="BI213" s="376"/>
      <c r="BJ213" s="376"/>
      <c r="BK213" s="376"/>
      <c r="BL213" s="376"/>
      <c r="BM213" s="376"/>
      <c r="BN213" s="376"/>
      <c r="BO213" s="376"/>
      <c r="BP213" s="376"/>
      <c r="BQ213" s="376"/>
      <c r="BR213" s="376"/>
      <c r="BS213" s="376"/>
      <c r="BT213" s="376"/>
      <c r="BU213" s="376"/>
      <c r="BV213" s="376"/>
      <c r="BW213" s="376"/>
      <c r="BX213" s="376"/>
      <c r="BY213" s="376"/>
      <c r="BZ213" s="376"/>
      <c r="CA213" s="376"/>
      <c r="CB213" s="376"/>
      <c r="CC213" s="376"/>
      <c r="CD213" s="376"/>
      <c r="CE213" s="376"/>
      <c r="CF213" s="376"/>
      <c r="CG213" s="376"/>
      <c r="CH213" s="376"/>
      <c r="CI213" s="376"/>
      <c r="CJ213" s="376"/>
      <c r="CK213" s="376"/>
      <c r="CL213" s="376"/>
      <c r="CM213" s="376"/>
      <c r="CN213" s="376"/>
      <c r="CO213" s="376"/>
      <c r="CP213" s="376"/>
      <c r="CQ213" s="376"/>
      <c r="CR213" s="376"/>
      <c r="CS213" s="376"/>
      <c r="CT213" s="376"/>
      <c r="CU213" s="376"/>
      <c r="CV213" s="376"/>
      <c r="CW213" s="376"/>
      <c r="CX213" s="376"/>
      <c r="CY213" s="376"/>
      <c r="CZ213" s="376"/>
      <c r="DA213" s="376"/>
      <c r="DB213" s="376"/>
      <c r="DC213" s="376"/>
      <c r="DD213" s="376"/>
    </row>
    <row r="214" spans="1:108" s="331" customFormat="1" ht="21.95" customHeight="1" x14ac:dyDescent="0.25">
      <c r="A214" s="287">
        <v>162</v>
      </c>
      <c r="B214" s="296"/>
      <c r="C214" s="428">
        <v>1026790</v>
      </c>
      <c r="D214" s="429" t="s">
        <v>414</v>
      </c>
      <c r="E214" s="325">
        <v>145</v>
      </c>
      <c r="F214" s="326" t="s">
        <v>25</v>
      </c>
      <c r="G214" s="428">
        <v>6500000</v>
      </c>
      <c r="H214" s="428">
        <v>6500000</v>
      </c>
      <c r="I214" s="428">
        <v>6500000</v>
      </c>
      <c r="J214" s="428">
        <v>6500000</v>
      </c>
      <c r="K214" s="428">
        <v>6500000</v>
      </c>
      <c r="L214" s="428">
        <v>6500000</v>
      </c>
      <c r="M214" s="428">
        <v>6500000</v>
      </c>
      <c r="N214" s="428">
        <v>6500000</v>
      </c>
      <c r="O214" s="428">
        <v>6500000</v>
      </c>
      <c r="P214" s="428">
        <v>6500000</v>
      </c>
      <c r="Q214" s="428">
        <v>6500000</v>
      </c>
      <c r="R214" s="428">
        <v>6500000</v>
      </c>
      <c r="S214" s="328">
        <f t="shared" si="21"/>
        <v>78000000</v>
      </c>
      <c r="T214" s="255">
        <f t="shared" si="25"/>
        <v>6500000</v>
      </c>
      <c r="U214" s="292">
        <f t="shared" si="20"/>
        <v>84500000</v>
      </c>
      <c r="V214" s="374"/>
      <c r="W214" s="375"/>
      <c r="X214" s="376"/>
      <c r="Y214" s="376"/>
      <c r="Z214" s="376"/>
      <c r="AA214" s="376"/>
      <c r="AB214" s="376"/>
      <c r="AC214" s="376"/>
      <c r="AD214" s="376"/>
      <c r="AE214" s="376"/>
      <c r="AF214" s="376"/>
      <c r="AG214" s="376"/>
      <c r="AH214" s="376"/>
      <c r="AI214" s="376"/>
      <c r="AJ214" s="376"/>
      <c r="AK214" s="376"/>
      <c r="AL214" s="376"/>
      <c r="AM214" s="376"/>
      <c r="AN214" s="376"/>
      <c r="AO214" s="376"/>
      <c r="AP214" s="376"/>
      <c r="AQ214" s="376"/>
      <c r="AR214" s="376"/>
      <c r="AS214" s="376"/>
      <c r="AT214" s="376"/>
      <c r="AU214" s="376"/>
      <c r="AV214" s="376"/>
      <c r="AW214" s="376"/>
      <c r="AX214" s="376"/>
      <c r="AY214" s="376"/>
      <c r="AZ214" s="376"/>
      <c r="BA214" s="376"/>
      <c r="BB214" s="376"/>
      <c r="BC214" s="376"/>
      <c r="BD214" s="376"/>
      <c r="BE214" s="376"/>
      <c r="BF214" s="376"/>
      <c r="BG214" s="376"/>
      <c r="BH214" s="376"/>
      <c r="BI214" s="376"/>
      <c r="BJ214" s="376"/>
      <c r="BK214" s="376"/>
      <c r="BL214" s="376"/>
      <c r="BM214" s="376"/>
      <c r="BN214" s="376"/>
      <c r="BO214" s="376"/>
      <c r="BP214" s="376"/>
      <c r="BQ214" s="376"/>
      <c r="BR214" s="376"/>
      <c r="BS214" s="376"/>
      <c r="BT214" s="376"/>
      <c r="BU214" s="376"/>
      <c r="BV214" s="376"/>
      <c r="BW214" s="376"/>
      <c r="BX214" s="376"/>
      <c r="BY214" s="376"/>
      <c r="BZ214" s="376"/>
      <c r="CA214" s="376"/>
      <c r="CB214" s="376"/>
      <c r="CC214" s="376"/>
      <c r="CD214" s="376"/>
      <c r="CE214" s="376"/>
      <c r="CF214" s="376"/>
      <c r="CG214" s="376"/>
      <c r="CH214" s="376"/>
      <c r="CI214" s="376"/>
      <c r="CJ214" s="376"/>
      <c r="CK214" s="376"/>
      <c r="CL214" s="376"/>
      <c r="CM214" s="376"/>
      <c r="CN214" s="376"/>
      <c r="CO214" s="376"/>
      <c r="CP214" s="376"/>
      <c r="CQ214" s="376"/>
      <c r="CR214" s="376"/>
      <c r="CS214" s="376"/>
      <c r="CT214" s="376"/>
      <c r="CU214" s="376"/>
      <c r="CV214" s="376"/>
      <c r="CW214" s="376"/>
      <c r="CX214" s="376"/>
      <c r="CY214" s="376"/>
      <c r="CZ214" s="376"/>
      <c r="DA214" s="376"/>
      <c r="DB214" s="376"/>
      <c r="DC214" s="376"/>
      <c r="DD214" s="376"/>
    </row>
    <row r="215" spans="1:108" s="331" customFormat="1" ht="21.95" customHeight="1" x14ac:dyDescent="0.25">
      <c r="A215" s="288">
        <v>163</v>
      </c>
      <c r="B215" s="296"/>
      <c r="C215" s="428">
        <v>3006529</v>
      </c>
      <c r="D215" s="429" t="s">
        <v>415</v>
      </c>
      <c r="E215" s="325">
        <v>145</v>
      </c>
      <c r="F215" s="326" t="s">
        <v>25</v>
      </c>
      <c r="G215" s="428">
        <v>7260000</v>
      </c>
      <c r="H215" s="428">
        <v>7260000</v>
      </c>
      <c r="I215" s="428">
        <v>7260000</v>
      </c>
      <c r="J215" s="428">
        <v>7260000</v>
      </c>
      <c r="K215" s="428">
        <v>7260000</v>
      </c>
      <c r="L215" s="428">
        <v>7260000</v>
      </c>
      <c r="M215" s="428">
        <v>7260000</v>
      </c>
      <c r="N215" s="428">
        <v>7260000</v>
      </c>
      <c r="O215" s="428">
        <v>7260000</v>
      </c>
      <c r="P215" s="428">
        <v>7260000</v>
      </c>
      <c r="Q215" s="428">
        <v>7260000</v>
      </c>
      <c r="R215" s="428">
        <v>7260000</v>
      </c>
      <c r="S215" s="328">
        <f t="shared" si="21"/>
        <v>87120000</v>
      </c>
      <c r="T215" s="255">
        <f t="shared" si="25"/>
        <v>7260000</v>
      </c>
      <c r="U215" s="292">
        <f t="shared" si="20"/>
        <v>94380000</v>
      </c>
      <c r="V215" s="374"/>
      <c r="W215" s="375"/>
      <c r="X215" s="376"/>
      <c r="Y215" s="376"/>
      <c r="Z215" s="376"/>
      <c r="AA215" s="376"/>
      <c r="AB215" s="376"/>
      <c r="AC215" s="376"/>
      <c r="AD215" s="376"/>
      <c r="AE215" s="376"/>
      <c r="AF215" s="376"/>
      <c r="AG215" s="376"/>
      <c r="AH215" s="376"/>
      <c r="AI215" s="376"/>
      <c r="AJ215" s="376"/>
      <c r="AK215" s="376"/>
      <c r="AL215" s="376"/>
      <c r="AM215" s="376"/>
      <c r="AN215" s="376"/>
      <c r="AO215" s="376"/>
      <c r="AP215" s="376"/>
      <c r="AQ215" s="376"/>
      <c r="AR215" s="376"/>
      <c r="AS215" s="376"/>
      <c r="AT215" s="376"/>
      <c r="AU215" s="376"/>
      <c r="AV215" s="376"/>
      <c r="AW215" s="376"/>
      <c r="AX215" s="376"/>
      <c r="AY215" s="376"/>
      <c r="AZ215" s="376"/>
      <c r="BA215" s="376"/>
      <c r="BB215" s="376"/>
      <c r="BC215" s="376"/>
      <c r="BD215" s="376"/>
      <c r="BE215" s="376"/>
      <c r="BF215" s="376"/>
      <c r="BG215" s="376"/>
      <c r="BH215" s="376"/>
      <c r="BI215" s="376"/>
      <c r="BJ215" s="376"/>
      <c r="BK215" s="376"/>
      <c r="BL215" s="376"/>
      <c r="BM215" s="376"/>
      <c r="BN215" s="376"/>
      <c r="BO215" s="376"/>
      <c r="BP215" s="376"/>
      <c r="BQ215" s="376"/>
      <c r="BR215" s="376"/>
      <c r="BS215" s="376"/>
      <c r="BT215" s="376"/>
      <c r="BU215" s="376"/>
      <c r="BV215" s="376"/>
      <c r="BW215" s="376"/>
      <c r="BX215" s="376"/>
      <c r="BY215" s="376"/>
      <c r="BZ215" s="376"/>
      <c r="CA215" s="376"/>
      <c r="CB215" s="376"/>
      <c r="CC215" s="376"/>
      <c r="CD215" s="376"/>
      <c r="CE215" s="376"/>
      <c r="CF215" s="376"/>
      <c r="CG215" s="376"/>
      <c r="CH215" s="376"/>
      <c r="CI215" s="376"/>
      <c r="CJ215" s="376"/>
      <c r="CK215" s="376"/>
      <c r="CL215" s="376"/>
      <c r="CM215" s="376"/>
      <c r="CN215" s="376"/>
      <c r="CO215" s="376"/>
      <c r="CP215" s="376"/>
      <c r="CQ215" s="376"/>
      <c r="CR215" s="376"/>
      <c r="CS215" s="376"/>
      <c r="CT215" s="376"/>
      <c r="CU215" s="376"/>
      <c r="CV215" s="376"/>
      <c r="CW215" s="376"/>
      <c r="CX215" s="376"/>
      <c r="CY215" s="376"/>
      <c r="CZ215" s="376"/>
      <c r="DA215" s="376"/>
      <c r="DB215" s="376"/>
      <c r="DC215" s="376"/>
      <c r="DD215" s="376"/>
    </row>
    <row r="216" spans="1:108" s="331" customFormat="1" ht="21.95" customHeight="1" x14ac:dyDescent="0.25">
      <c r="A216" s="288">
        <v>164</v>
      </c>
      <c r="B216" s="296"/>
      <c r="C216" s="428">
        <v>2902854</v>
      </c>
      <c r="D216" s="429" t="s">
        <v>416</v>
      </c>
      <c r="E216" s="325">
        <v>145</v>
      </c>
      <c r="F216" s="326" t="s">
        <v>455</v>
      </c>
      <c r="G216" s="428">
        <v>4000000</v>
      </c>
      <c r="H216" s="428">
        <v>4000000</v>
      </c>
      <c r="I216" s="428">
        <v>4000000</v>
      </c>
      <c r="J216" s="428">
        <v>4000000</v>
      </c>
      <c r="K216" s="428">
        <v>4000000</v>
      </c>
      <c r="L216" s="428">
        <v>4000000</v>
      </c>
      <c r="M216" s="428">
        <v>4000000</v>
      </c>
      <c r="N216" s="428">
        <v>4000000</v>
      </c>
      <c r="O216" s="428">
        <v>4000000</v>
      </c>
      <c r="P216" s="428">
        <v>4000000</v>
      </c>
      <c r="Q216" s="428">
        <v>4000000</v>
      </c>
      <c r="R216" s="428">
        <v>4000000</v>
      </c>
      <c r="S216" s="328">
        <f t="shared" si="21"/>
        <v>48000000</v>
      </c>
      <c r="T216" s="255">
        <f t="shared" si="25"/>
        <v>4000000</v>
      </c>
      <c r="U216" s="292">
        <f t="shared" si="20"/>
        <v>52000000</v>
      </c>
      <c r="V216" s="374"/>
      <c r="W216" s="375"/>
      <c r="X216" s="376"/>
      <c r="Y216" s="376"/>
      <c r="Z216" s="376"/>
      <c r="AA216" s="376"/>
      <c r="AB216" s="376"/>
      <c r="AC216" s="376"/>
      <c r="AD216" s="376"/>
      <c r="AE216" s="376"/>
      <c r="AF216" s="376"/>
      <c r="AG216" s="376"/>
      <c r="AH216" s="376"/>
      <c r="AI216" s="376"/>
      <c r="AJ216" s="376"/>
      <c r="AK216" s="376"/>
      <c r="AL216" s="376"/>
      <c r="AM216" s="376"/>
      <c r="AN216" s="376"/>
      <c r="AO216" s="376"/>
      <c r="AP216" s="376"/>
      <c r="AQ216" s="376"/>
      <c r="AR216" s="376"/>
      <c r="AS216" s="376"/>
      <c r="AT216" s="376"/>
      <c r="AU216" s="376"/>
      <c r="AV216" s="376"/>
      <c r="AW216" s="376"/>
      <c r="AX216" s="376"/>
      <c r="AY216" s="376"/>
      <c r="AZ216" s="376"/>
      <c r="BA216" s="376"/>
      <c r="BB216" s="376"/>
      <c r="BC216" s="376"/>
      <c r="BD216" s="376"/>
      <c r="BE216" s="376"/>
      <c r="BF216" s="376"/>
      <c r="BG216" s="376"/>
      <c r="BH216" s="376"/>
      <c r="BI216" s="376"/>
      <c r="BJ216" s="376"/>
      <c r="BK216" s="376"/>
      <c r="BL216" s="376"/>
      <c r="BM216" s="376"/>
      <c r="BN216" s="376"/>
      <c r="BO216" s="376"/>
      <c r="BP216" s="376"/>
      <c r="BQ216" s="376"/>
      <c r="BR216" s="376"/>
      <c r="BS216" s="376"/>
      <c r="BT216" s="376"/>
      <c r="BU216" s="376"/>
      <c r="BV216" s="376"/>
      <c r="BW216" s="376"/>
      <c r="BX216" s="376"/>
      <c r="BY216" s="376"/>
      <c r="BZ216" s="376"/>
      <c r="CA216" s="376"/>
      <c r="CB216" s="376"/>
      <c r="CC216" s="376"/>
      <c r="CD216" s="376"/>
      <c r="CE216" s="376"/>
      <c r="CF216" s="376"/>
      <c r="CG216" s="376"/>
      <c r="CH216" s="376"/>
      <c r="CI216" s="376"/>
      <c r="CJ216" s="376"/>
      <c r="CK216" s="376"/>
      <c r="CL216" s="376"/>
      <c r="CM216" s="376"/>
      <c r="CN216" s="376"/>
      <c r="CO216" s="376"/>
      <c r="CP216" s="376"/>
      <c r="CQ216" s="376"/>
      <c r="CR216" s="376"/>
      <c r="CS216" s="376"/>
      <c r="CT216" s="376"/>
      <c r="CU216" s="376"/>
      <c r="CV216" s="376"/>
      <c r="CW216" s="376"/>
      <c r="CX216" s="376"/>
      <c r="CY216" s="376"/>
      <c r="CZ216" s="376"/>
      <c r="DA216" s="376"/>
      <c r="DB216" s="376"/>
      <c r="DC216" s="376"/>
      <c r="DD216" s="376"/>
    </row>
    <row r="217" spans="1:108" s="331" customFormat="1" ht="21.95" customHeight="1" x14ac:dyDescent="0.25">
      <c r="A217" s="288">
        <v>165</v>
      </c>
      <c r="B217" s="296"/>
      <c r="C217" s="428">
        <v>4482386</v>
      </c>
      <c r="D217" s="429" t="s">
        <v>456</v>
      </c>
      <c r="E217" s="325">
        <v>145</v>
      </c>
      <c r="F217" s="326" t="s">
        <v>457</v>
      </c>
      <c r="G217" s="428">
        <v>5500000</v>
      </c>
      <c r="H217" s="428">
        <v>5500000</v>
      </c>
      <c r="I217" s="428">
        <v>5500000</v>
      </c>
      <c r="J217" s="428">
        <v>5500000</v>
      </c>
      <c r="K217" s="428">
        <v>5500000</v>
      </c>
      <c r="L217" s="428">
        <v>5500000</v>
      </c>
      <c r="M217" s="428">
        <v>5500000</v>
      </c>
      <c r="N217" s="428">
        <v>5500000</v>
      </c>
      <c r="O217" s="428">
        <v>5500000</v>
      </c>
      <c r="P217" s="428">
        <v>5500000</v>
      </c>
      <c r="Q217" s="428">
        <v>5500000</v>
      </c>
      <c r="R217" s="428">
        <v>5500000</v>
      </c>
      <c r="S217" s="328">
        <f t="shared" si="21"/>
        <v>66000000</v>
      </c>
      <c r="T217" s="255">
        <f t="shared" si="25"/>
        <v>5500000</v>
      </c>
      <c r="U217" s="292">
        <f t="shared" si="20"/>
        <v>71500000</v>
      </c>
      <c r="V217" s="374"/>
      <c r="W217" s="375"/>
      <c r="X217" s="376"/>
      <c r="Y217" s="376"/>
      <c r="Z217" s="376"/>
      <c r="AA217" s="376"/>
      <c r="AB217" s="376"/>
      <c r="AC217" s="376"/>
      <c r="AD217" s="376"/>
      <c r="AE217" s="376"/>
      <c r="AF217" s="376"/>
      <c r="AG217" s="376"/>
      <c r="AH217" s="376"/>
      <c r="AI217" s="376"/>
      <c r="AJ217" s="376"/>
      <c r="AK217" s="376"/>
      <c r="AL217" s="376"/>
      <c r="AM217" s="376"/>
      <c r="AN217" s="376"/>
      <c r="AO217" s="376"/>
      <c r="AP217" s="376"/>
      <c r="AQ217" s="376"/>
      <c r="AR217" s="376"/>
      <c r="AS217" s="376"/>
      <c r="AT217" s="376"/>
      <c r="AU217" s="376"/>
      <c r="AV217" s="376"/>
      <c r="AW217" s="376"/>
      <c r="AX217" s="376"/>
      <c r="AY217" s="376"/>
      <c r="AZ217" s="376"/>
      <c r="BA217" s="376"/>
      <c r="BB217" s="376"/>
      <c r="BC217" s="376"/>
      <c r="BD217" s="376"/>
      <c r="BE217" s="376"/>
      <c r="BF217" s="376"/>
      <c r="BG217" s="376"/>
      <c r="BH217" s="376"/>
      <c r="BI217" s="376"/>
      <c r="BJ217" s="376"/>
      <c r="BK217" s="376"/>
      <c r="BL217" s="376"/>
      <c r="BM217" s="376"/>
      <c r="BN217" s="376"/>
      <c r="BO217" s="376"/>
      <c r="BP217" s="376"/>
      <c r="BQ217" s="376"/>
      <c r="BR217" s="376"/>
      <c r="BS217" s="376"/>
      <c r="BT217" s="376"/>
      <c r="BU217" s="376"/>
      <c r="BV217" s="376"/>
      <c r="BW217" s="376"/>
      <c r="BX217" s="376"/>
      <c r="BY217" s="376"/>
      <c r="BZ217" s="376"/>
      <c r="CA217" s="376"/>
      <c r="CB217" s="376"/>
      <c r="CC217" s="376"/>
      <c r="CD217" s="376"/>
      <c r="CE217" s="376"/>
      <c r="CF217" s="376"/>
      <c r="CG217" s="376"/>
      <c r="CH217" s="376"/>
      <c r="CI217" s="376"/>
      <c r="CJ217" s="376"/>
      <c r="CK217" s="376"/>
      <c r="CL217" s="376"/>
      <c r="CM217" s="376"/>
      <c r="CN217" s="376"/>
      <c r="CO217" s="376"/>
      <c r="CP217" s="376"/>
      <c r="CQ217" s="376"/>
      <c r="CR217" s="376"/>
      <c r="CS217" s="376"/>
      <c r="CT217" s="376"/>
      <c r="CU217" s="376"/>
      <c r="CV217" s="376"/>
      <c r="CW217" s="376"/>
      <c r="CX217" s="376"/>
      <c r="CY217" s="376"/>
      <c r="CZ217" s="376"/>
      <c r="DA217" s="376"/>
      <c r="DB217" s="376"/>
      <c r="DC217" s="376"/>
      <c r="DD217" s="376"/>
    </row>
    <row r="218" spans="1:108" s="331" customFormat="1" ht="21.95" customHeight="1" x14ac:dyDescent="0.25">
      <c r="A218" s="288">
        <v>166</v>
      </c>
      <c r="B218" s="296"/>
      <c r="C218" s="428">
        <v>4279295</v>
      </c>
      <c r="D218" s="429" t="s">
        <v>417</v>
      </c>
      <c r="E218" s="325">
        <v>145</v>
      </c>
      <c r="F218" s="326" t="s">
        <v>25</v>
      </c>
      <c r="G218" s="428">
        <v>4708000</v>
      </c>
      <c r="H218" s="428">
        <v>4708000</v>
      </c>
      <c r="I218" s="428">
        <v>4708000</v>
      </c>
      <c r="J218" s="428">
        <v>4708000</v>
      </c>
      <c r="K218" s="428">
        <v>4708000</v>
      </c>
      <c r="L218" s="428">
        <v>4708000</v>
      </c>
      <c r="M218" s="428">
        <v>4708000</v>
      </c>
      <c r="N218" s="428">
        <v>4708000</v>
      </c>
      <c r="O218" s="428">
        <v>4708000</v>
      </c>
      <c r="P218" s="428">
        <v>4708000</v>
      </c>
      <c r="Q218" s="428">
        <v>4708000</v>
      </c>
      <c r="R218" s="428">
        <v>4708000</v>
      </c>
      <c r="S218" s="328">
        <f t="shared" si="21"/>
        <v>56496000</v>
      </c>
      <c r="T218" s="255">
        <f t="shared" si="25"/>
        <v>4708000</v>
      </c>
      <c r="U218" s="292">
        <f t="shared" si="20"/>
        <v>61204000</v>
      </c>
      <c r="V218" s="374"/>
      <c r="W218" s="375"/>
      <c r="X218" s="376"/>
      <c r="Y218" s="376"/>
      <c r="Z218" s="376"/>
      <c r="AA218" s="376"/>
      <c r="AB218" s="376"/>
      <c r="AC218" s="376"/>
      <c r="AD218" s="376"/>
      <c r="AE218" s="376"/>
      <c r="AF218" s="376"/>
      <c r="AG218" s="376"/>
      <c r="AH218" s="376"/>
      <c r="AI218" s="376"/>
      <c r="AJ218" s="376"/>
      <c r="AK218" s="376"/>
      <c r="AL218" s="376"/>
      <c r="AM218" s="376"/>
      <c r="AN218" s="376"/>
      <c r="AO218" s="376"/>
      <c r="AP218" s="376"/>
      <c r="AQ218" s="376"/>
      <c r="AR218" s="376"/>
      <c r="AS218" s="376"/>
      <c r="AT218" s="376"/>
      <c r="AU218" s="376"/>
      <c r="AV218" s="376"/>
      <c r="AW218" s="376"/>
      <c r="AX218" s="376"/>
      <c r="AY218" s="376"/>
      <c r="AZ218" s="376"/>
      <c r="BA218" s="376"/>
      <c r="BB218" s="376"/>
      <c r="BC218" s="376"/>
      <c r="BD218" s="376"/>
      <c r="BE218" s="376"/>
      <c r="BF218" s="376"/>
      <c r="BG218" s="376"/>
      <c r="BH218" s="376"/>
      <c r="BI218" s="376"/>
      <c r="BJ218" s="376"/>
      <c r="BK218" s="376"/>
      <c r="BL218" s="376"/>
      <c r="BM218" s="376"/>
      <c r="BN218" s="376"/>
      <c r="BO218" s="376"/>
      <c r="BP218" s="376"/>
      <c r="BQ218" s="376"/>
      <c r="BR218" s="376"/>
      <c r="BS218" s="376"/>
      <c r="BT218" s="376"/>
      <c r="BU218" s="376"/>
      <c r="BV218" s="376"/>
      <c r="BW218" s="376"/>
      <c r="BX218" s="376"/>
      <c r="BY218" s="376"/>
      <c r="BZ218" s="376"/>
      <c r="CA218" s="376"/>
      <c r="CB218" s="376"/>
      <c r="CC218" s="376"/>
      <c r="CD218" s="376"/>
      <c r="CE218" s="376"/>
      <c r="CF218" s="376"/>
      <c r="CG218" s="376"/>
      <c r="CH218" s="376"/>
      <c r="CI218" s="376"/>
      <c r="CJ218" s="376"/>
      <c r="CK218" s="376"/>
      <c r="CL218" s="376"/>
      <c r="CM218" s="376"/>
      <c r="CN218" s="376"/>
      <c r="CO218" s="376"/>
      <c r="CP218" s="376"/>
      <c r="CQ218" s="376"/>
      <c r="CR218" s="376"/>
      <c r="CS218" s="376"/>
      <c r="CT218" s="376"/>
      <c r="CU218" s="376"/>
      <c r="CV218" s="376"/>
      <c r="CW218" s="376"/>
      <c r="CX218" s="376"/>
      <c r="CY218" s="376"/>
      <c r="CZ218" s="376"/>
      <c r="DA218" s="376"/>
      <c r="DB218" s="376"/>
      <c r="DC218" s="376"/>
      <c r="DD218" s="376"/>
    </row>
    <row r="219" spans="1:108" s="254" customFormat="1" ht="28.5" customHeight="1" x14ac:dyDescent="0.5">
      <c r="A219" s="320" t="s">
        <v>324</v>
      </c>
      <c r="B219" s="321"/>
      <c r="C219" s="321"/>
      <c r="D219" s="321"/>
      <c r="E219" s="321"/>
      <c r="F219" s="322"/>
      <c r="G219" s="252">
        <f t="shared" ref="G219:U219" si="26">SUM(G7:G218)</f>
        <v>649799926</v>
      </c>
      <c r="H219" s="252">
        <f t="shared" si="26"/>
        <v>650304926</v>
      </c>
      <c r="I219" s="252">
        <f t="shared" si="26"/>
        <v>657304926</v>
      </c>
      <c r="J219" s="252">
        <f t="shared" si="26"/>
        <v>658697926</v>
      </c>
      <c r="K219" s="252">
        <f t="shared" si="26"/>
        <v>664167926</v>
      </c>
      <c r="L219" s="252">
        <f t="shared" si="26"/>
        <v>665676002</v>
      </c>
      <c r="M219" s="252">
        <f t="shared" si="26"/>
        <v>673662926</v>
      </c>
      <c r="N219" s="252">
        <f t="shared" si="26"/>
        <v>680538926</v>
      </c>
      <c r="O219" s="252">
        <f t="shared" si="26"/>
        <v>680491926</v>
      </c>
      <c r="P219" s="252">
        <f t="shared" si="26"/>
        <v>688481926</v>
      </c>
      <c r="Q219" s="252">
        <f t="shared" si="26"/>
        <v>685071926</v>
      </c>
      <c r="R219" s="252">
        <f t="shared" si="26"/>
        <v>690225926</v>
      </c>
      <c r="S219" s="252">
        <f t="shared" si="26"/>
        <v>7561151188</v>
      </c>
      <c r="T219" s="252">
        <f t="shared" si="26"/>
        <v>630095932.33333325</v>
      </c>
      <c r="U219" s="253">
        <f>SUM(U7:U218)</f>
        <v>8191247120.3333359</v>
      </c>
      <c r="V219" s="271"/>
      <c r="W219" s="272"/>
      <c r="X219" s="273"/>
      <c r="Y219" s="273"/>
      <c r="Z219" s="273"/>
      <c r="AA219" s="273"/>
      <c r="AB219" s="273"/>
      <c r="AC219" s="273"/>
      <c r="AD219" s="273"/>
      <c r="AE219" s="273"/>
      <c r="AF219" s="273"/>
      <c r="AG219" s="273"/>
      <c r="AH219" s="273"/>
      <c r="AI219" s="273"/>
      <c r="AJ219" s="273"/>
      <c r="AK219" s="273"/>
      <c r="AL219" s="273"/>
      <c r="AM219" s="273"/>
      <c r="AN219" s="273"/>
      <c r="AO219" s="273"/>
      <c r="AP219" s="273"/>
      <c r="AQ219" s="273"/>
      <c r="AR219" s="273"/>
      <c r="AS219" s="273"/>
      <c r="AT219" s="273"/>
      <c r="AU219" s="273"/>
      <c r="AV219" s="273"/>
      <c r="AW219" s="273"/>
      <c r="AX219" s="273"/>
      <c r="AY219" s="273"/>
      <c r="AZ219" s="273"/>
      <c r="BA219" s="273"/>
      <c r="BB219" s="273"/>
      <c r="BC219" s="273"/>
      <c r="BD219" s="273"/>
      <c r="BE219" s="273"/>
      <c r="BF219" s="273"/>
      <c r="BG219" s="273"/>
      <c r="BH219" s="273"/>
      <c r="BI219" s="273"/>
      <c r="BJ219" s="273"/>
      <c r="BK219" s="273"/>
      <c r="BL219" s="273"/>
      <c r="BM219" s="273"/>
      <c r="BN219" s="273"/>
      <c r="BO219" s="273"/>
      <c r="BP219" s="273"/>
      <c r="BQ219" s="273"/>
      <c r="BR219" s="273"/>
      <c r="BS219" s="273"/>
      <c r="BT219" s="273"/>
      <c r="BU219" s="273"/>
      <c r="BV219" s="273"/>
      <c r="BW219" s="273"/>
      <c r="BX219" s="273"/>
      <c r="BY219" s="273"/>
      <c r="BZ219" s="273"/>
      <c r="CA219" s="273"/>
      <c r="CB219" s="273"/>
      <c r="CC219" s="273"/>
      <c r="CD219" s="273"/>
      <c r="CE219" s="273"/>
      <c r="CF219" s="273"/>
      <c r="CG219" s="273"/>
      <c r="CH219" s="273"/>
      <c r="CI219" s="273"/>
      <c r="CJ219" s="273"/>
      <c r="CK219" s="273"/>
      <c r="CL219" s="273"/>
      <c r="CM219" s="273"/>
      <c r="CN219" s="273"/>
      <c r="CO219" s="273"/>
      <c r="CP219" s="273"/>
      <c r="CQ219" s="273"/>
      <c r="CR219" s="273"/>
      <c r="CS219" s="273"/>
      <c r="CT219" s="273"/>
      <c r="CU219" s="273"/>
      <c r="CV219" s="273"/>
      <c r="CW219" s="273"/>
      <c r="CX219" s="273"/>
      <c r="CY219" s="273"/>
      <c r="CZ219" s="273"/>
      <c r="DA219" s="273"/>
      <c r="DB219" s="273"/>
      <c r="DC219" s="273"/>
      <c r="DD219" s="273"/>
    </row>
    <row r="220" spans="1:108" s="3" customFormat="1" ht="28.5" customHeight="1" x14ac:dyDescent="0.3">
      <c r="A220" s="4"/>
      <c r="B220" s="174"/>
      <c r="C220" s="267"/>
      <c r="D220" s="6"/>
      <c r="E220" s="5"/>
      <c r="F220" s="263"/>
      <c r="G220" s="23"/>
      <c r="H220" s="14"/>
      <c r="I220" s="15"/>
      <c r="J220" s="15"/>
      <c r="K220" s="15"/>
      <c r="L220" s="16"/>
      <c r="M220" s="16"/>
      <c r="N220" s="16"/>
      <c r="O220" s="16"/>
      <c r="P220" s="16"/>
      <c r="Q220" s="17"/>
      <c r="R220" s="16"/>
      <c r="S220" s="18"/>
      <c r="T220" s="18"/>
      <c r="U220" s="243"/>
      <c r="V220" s="13"/>
    </row>
    <row r="221" spans="1:108" s="3" customFormat="1" ht="28.5" customHeight="1" x14ac:dyDescent="0.3">
      <c r="A221" s="4"/>
      <c r="B221" s="174"/>
      <c r="C221" s="268"/>
      <c r="D221" s="5"/>
      <c r="E221" s="1"/>
      <c r="F221" s="264"/>
      <c r="G221" s="24"/>
      <c r="H221" s="19"/>
      <c r="I221" s="16"/>
      <c r="J221" s="16"/>
      <c r="K221" s="16"/>
      <c r="L221" s="16"/>
      <c r="M221" s="16"/>
      <c r="N221" s="16"/>
      <c r="O221" s="16"/>
      <c r="P221" s="16"/>
      <c r="Q221" s="17"/>
      <c r="R221" s="16"/>
      <c r="S221" s="18"/>
      <c r="T221" s="18"/>
      <c r="U221" s="243"/>
      <c r="V221" s="13"/>
    </row>
  </sheetData>
  <autoFilter ref="A6:U221" xr:uid="{00000000-0009-0000-0000-000000000000}"/>
  <mergeCells count="100">
    <mergeCell ref="A196:A198"/>
    <mergeCell ref="A187:A189"/>
    <mergeCell ref="D178:D180"/>
    <mergeCell ref="D181:D183"/>
    <mergeCell ref="D184:D186"/>
    <mergeCell ref="B193:B195"/>
    <mergeCell ref="A219:F219"/>
    <mergeCell ref="D208:D210"/>
    <mergeCell ref="C208:C210"/>
    <mergeCell ref="B208:B210"/>
    <mergeCell ref="A208:A210"/>
    <mergeCell ref="A3:S3"/>
    <mergeCell ref="U23:U25"/>
    <mergeCell ref="U32:U33"/>
    <mergeCell ref="U34:U35"/>
    <mergeCell ref="A32:A33"/>
    <mergeCell ref="B32:B33"/>
    <mergeCell ref="C32:C33"/>
    <mergeCell ref="A7:A10"/>
    <mergeCell ref="B7:B10"/>
    <mergeCell ref="C7:C10"/>
    <mergeCell ref="D7:D10"/>
    <mergeCell ref="A23:A25"/>
    <mergeCell ref="B23:B25"/>
    <mergeCell ref="C23:C25"/>
    <mergeCell ref="D23:D25"/>
    <mergeCell ref="B34:B35"/>
    <mergeCell ref="U40:U41"/>
    <mergeCell ref="D32:D33"/>
    <mergeCell ref="A40:A41"/>
    <mergeCell ref="B40:B41"/>
    <mergeCell ref="C34:C35"/>
    <mergeCell ref="D34:D35"/>
    <mergeCell ref="A34:A35"/>
    <mergeCell ref="C40:C41"/>
    <mergeCell ref="D40:D41"/>
    <mergeCell ref="A4:U4"/>
    <mergeCell ref="A5:U5"/>
    <mergeCell ref="U7:U10"/>
    <mergeCell ref="U11:U13"/>
    <mergeCell ref="U17:U18"/>
    <mergeCell ref="C11:C13"/>
    <mergeCell ref="D11:D13"/>
    <mergeCell ref="A17:A19"/>
    <mergeCell ref="B17:B18"/>
    <mergeCell ref="C17:C18"/>
    <mergeCell ref="U14:U16"/>
    <mergeCell ref="A11:A13"/>
    <mergeCell ref="B11:B13"/>
    <mergeCell ref="D17:D18"/>
    <mergeCell ref="D19:D20"/>
    <mergeCell ref="U19:U20"/>
    <mergeCell ref="U21:U22"/>
    <mergeCell ref="A14:A16"/>
    <mergeCell ref="B14:B16"/>
    <mergeCell ref="C14:C16"/>
    <mergeCell ref="D14:D16"/>
    <mergeCell ref="B19:B20"/>
    <mergeCell ref="C19:C20"/>
    <mergeCell ref="C21:C22"/>
    <mergeCell ref="D21:D22"/>
    <mergeCell ref="A20:A22"/>
    <mergeCell ref="B21:B22"/>
    <mergeCell ref="D175:D177"/>
    <mergeCell ref="C175:C177"/>
    <mergeCell ref="A199:A201"/>
    <mergeCell ref="A202:A204"/>
    <mergeCell ref="A205:A207"/>
    <mergeCell ref="C205:C207"/>
    <mergeCell ref="D205:D207"/>
    <mergeCell ref="A178:A180"/>
    <mergeCell ref="A181:A183"/>
    <mergeCell ref="A184:A186"/>
    <mergeCell ref="A190:A192"/>
    <mergeCell ref="A193:A195"/>
    <mergeCell ref="B178:B180"/>
    <mergeCell ref="B181:B183"/>
    <mergeCell ref="B184:B186"/>
    <mergeCell ref="B190:B192"/>
    <mergeCell ref="C202:C204"/>
    <mergeCell ref="D202:D204"/>
    <mergeCell ref="B202:B204"/>
    <mergeCell ref="C196:C198"/>
    <mergeCell ref="D196:D198"/>
    <mergeCell ref="A175:A177"/>
    <mergeCell ref="U47:U48"/>
    <mergeCell ref="C187:C189"/>
    <mergeCell ref="D187:D189"/>
    <mergeCell ref="B199:B201"/>
    <mergeCell ref="C199:C201"/>
    <mergeCell ref="D199:D201"/>
    <mergeCell ref="D193:D195"/>
    <mergeCell ref="C178:C180"/>
    <mergeCell ref="C181:C183"/>
    <mergeCell ref="C184:C186"/>
    <mergeCell ref="C190:C192"/>
    <mergeCell ref="C193:C195"/>
    <mergeCell ref="D190:D192"/>
    <mergeCell ref="U49:U50"/>
    <mergeCell ref="U51:U52"/>
  </mergeCells>
  <conditionalFormatting sqref="D208">
    <cfRule type="containsText" dxfId="107" priority="316" operator="containsText" text="COBRO">
      <formula>NOT(ISERROR(SEARCH("COBRO",D208)))</formula>
    </cfRule>
  </conditionalFormatting>
  <conditionalFormatting sqref="D208">
    <cfRule type="containsText" dxfId="106" priority="315" operator="containsText" text="NO COBRO">
      <formula>NOT(ISERROR(SEARCH("NO COBRO",D208)))</formula>
    </cfRule>
  </conditionalFormatting>
  <conditionalFormatting sqref="D178">
    <cfRule type="containsText" dxfId="103" priority="232" operator="containsText" text="COBRO">
      <formula>NOT(ISERROR(SEARCH("COBRO",D178)))</formula>
    </cfRule>
  </conditionalFormatting>
  <conditionalFormatting sqref="D178">
    <cfRule type="containsText" dxfId="102" priority="231" operator="containsText" text="NO COBRO">
      <formula>NOT(ISERROR(SEARCH("NO COBRO",D178)))</formula>
    </cfRule>
  </conditionalFormatting>
  <conditionalFormatting sqref="D181">
    <cfRule type="containsText" dxfId="101" priority="230" operator="containsText" text="COBRO">
      <formula>NOT(ISERROR(SEARCH("COBRO",D181)))</formula>
    </cfRule>
  </conditionalFormatting>
  <conditionalFormatting sqref="D181">
    <cfRule type="containsText" dxfId="100" priority="229" operator="containsText" text="NO COBRO">
      <formula>NOT(ISERROR(SEARCH("NO COBRO",D181)))</formula>
    </cfRule>
  </conditionalFormatting>
  <conditionalFormatting sqref="D184">
    <cfRule type="containsText" dxfId="99" priority="228" operator="containsText" text="COBRO">
      <formula>NOT(ISERROR(SEARCH("COBRO",D184)))</formula>
    </cfRule>
  </conditionalFormatting>
  <conditionalFormatting sqref="D184">
    <cfRule type="containsText" dxfId="98" priority="227" operator="containsText" text="NO COBRO">
      <formula>NOT(ISERROR(SEARCH("NO COBRO",D184)))</formula>
    </cfRule>
  </conditionalFormatting>
  <conditionalFormatting sqref="D190">
    <cfRule type="containsText" dxfId="97" priority="226" operator="containsText" text="COBRO">
      <formula>NOT(ISERROR(SEARCH("COBRO",D190)))</formula>
    </cfRule>
  </conditionalFormatting>
  <conditionalFormatting sqref="D190">
    <cfRule type="containsText" dxfId="96" priority="225" operator="containsText" text="NO COBRO">
      <formula>NOT(ISERROR(SEARCH("NO COBRO",D190)))</formula>
    </cfRule>
  </conditionalFormatting>
  <conditionalFormatting sqref="D196">
    <cfRule type="containsText" dxfId="95" priority="222" operator="containsText" text="COBRO">
      <formula>NOT(ISERROR(SEARCH("COBRO",D196)))</formula>
    </cfRule>
  </conditionalFormatting>
  <conditionalFormatting sqref="D196">
    <cfRule type="containsText" dxfId="94" priority="221" operator="containsText" text="NO COBRO">
      <formula>NOT(ISERROR(SEARCH("NO COBRO",D196)))</formula>
    </cfRule>
  </conditionalFormatting>
  <conditionalFormatting sqref="D193">
    <cfRule type="containsText" dxfId="93" priority="184" operator="containsText" text="COBRO">
      <formula>NOT(ISERROR(SEARCH("COBRO",D193)))</formula>
    </cfRule>
  </conditionalFormatting>
  <conditionalFormatting sqref="D193">
    <cfRule type="containsText" dxfId="92" priority="183" operator="containsText" text="NO COBRO">
      <formula>NOT(ISERROR(SEARCH("NO COBRO",D193)))</formula>
    </cfRule>
  </conditionalFormatting>
  <conditionalFormatting sqref="D175">
    <cfRule type="containsText" dxfId="91" priority="88" operator="containsText" text="COBRO">
      <formula>NOT(ISERROR(SEARCH("COBRO",D175)))</formula>
    </cfRule>
  </conditionalFormatting>
  <conditionalFormatting sqref="D175">
    <cfRule type="containsText" dxfId="90" priority="87" operator="containsText" text="NO COBRO">
      <formula>NOT(ISERROR(SEARCH("NO COBRO",D175)))</formula>
    </cfRule>
  </conditionalFormatting>
  <conditionalFormatting sqref="C84:D84">
    <cfRule type="containsText" dxfId="89" priority="85" operator="containsText" text="NO COBRO">
      <formula>NOT(ISERROR(SEARCH("NO COBRO",C84)))</formula>
    </cfRule>
  </conditionalFormatting>
  <conditionalFormatting sqref="C84:D84">
    <cfRule type="containsText" dxfId="88" priority="86" operator="containsText" text="COBRO">
      <formula>NOT(ISERROR(SEARCH("COBRO",C84)))</formula>
    </cfRule>
  </conditionalFormatting>
  <conditionalFormatting sqref="C123 D122:D123 D137 C138:D141 C129:D136">
    <cfRule type="containsText" dxfId="87" priority="83" operator="containsText" text="COBRO">
      <formula>NOT(ISERROR(SEARCH("COBRO",C122)))</formula>
    </cfRule>
  </conditionalFormatting>
  <conditionalFormatting sqref="C123 D122:D123 D137 C138:D141 C129:D136">
    <cfRule type="containsText" dxfId="86" priority="84" operator="containsText" text="NO COBRO">
      <formula>NOT(ISERROR(SEARCH("NO COBRO",C122)))</formula>
    </cfRule>
  </conditionalFormatting>
  <conditionalFormatting sqref="C137">
    <cfRule type="containsText" dxfId="85" priority="81" operator="containsText" text="COBRO">
      <formula>NOT(ISERROR(SEARCH("COBRO",C137)))</formula>
    </cfRule>
  </conditionalFormatting>
  <conditionalFormatting sqref="C137">
    <cfRule type="containsText" dxfId="84" priority="82" operator="containsText" text="NO COBRO">
      <formula>NOT(ISERROR(SEARCH("NO COBRO",C137)))</formula>
    </cfRule>
  </conditionalFormatting>
  <conditionalFormatting sqref="C122">
    <cfRule type="containsText" dxfId="83" priority="79" operator="containsText" text="COBRO">
      <formula>NOT(ISERROR(SEARCH("COBRO",C122)))</formula>
    </cfRule>
  </conditionalFormatting>
  <conditionalFormatting sqref="C122">
    <cfRule type="containsText" dxfId="82" priority="80" operator="containsText" text="NO COBRO">
      <formula>NOT(ISERROR(SEARCH("NO COBRO",C122)))</formula>
    </cfRule>
  </conditionalFormatting>
  <conditionalFormatting sqref="C121">
    <cfRule type="containsText" dxfId="81" priority="75" operator="containsText" text="COBRO">
      <formula>NOT(ISERROR(SEARCH("COBRO",C121)))</formula>
    </cfRule>
  </conditionalFormatting>
  <conditionalFormatting sqref="D121">
    <cfRule type="containsText" dxfId="80" priority="77" operator="containsText" text="COBRO">
      <formula>NOT(ISERROR(SEARCH("COBRO",D121)))</formula>
    </cfRule>
  </conditionalFormatting>
  <conditionalFormatting sqref="D121">
    <cfRule type="containsText" dxfId="79" priority="78" operator="containsText" text="NO COBRO">
      <formula>NOT(ISERROR(SEARCH("NO COBRO",D121)))</formula>
    </cfRule>
  </conditionalFormatting>
  <conditionalFormatting sqref="C121">
    <cfRule type="containsText" dxfId="78" priority="76" operator="containsText" text="NO COBRO">
      <formula>NOT(ISERROR(SEARCH("NO COBRO",C121)))</formula>
    </cfRule>
  </conditionalFormatting>
  <conditionalFormatting sqref="C124:D124">
    <cfRule type="containsText" dxfId="77" priority="73" operator="containsText" text="COBRO">
      <formula>NOT(ISERROR(SEARCH("COBRO",C124)))</formula>
    </cfRule>
  </conditionalFormatting>
  <conditionalFormatting sqref="C124:D124">
    <cfRule type="containsText" dxfId="76" priority="74" operator="containsText" text="NO COBRO">
      <formula>NOT(ISERROR(SEARCH("NO COBRO",C124)))</formula>
    </cfRule>
  </conditionalFormatting>
  <conditionalFormatting sqref="C125:D125">
    <cfRule type="containsText" dxfId="75" priority="71" operator="containsText" text="COBRO">
      <formula>NOT(ISERROR(SEARCH("COBRO",C125)))</formula>
    </cfRule>
  </conditionalFormatting>
  <conditionalFormatting sqref="C125:D125">
    <cfRule type="containsText" dxfId="74" priority="72" operator="containsText" text="NO COBRO">
      <formula>NOT(ISERROR(SEARCH("NO COBRO",C125)))</formula>
    </cfRule>
  </conditionalFormatting>
  <conditionalFormatting sqref="C126:D126">
    <cfRule type="containsText" dxfId="73" priority="69" operator="containsText" text="COBRO">
      <formula>NOT(ISERROR(SEARCH("COBRO",C126)))</formula>
    </cfRule>
  </conditionalFormatting>
  <conditionalFormatting sqref="C126:D126">
    <cfRule type="containsText" dxfId="72" priority="70" operator="containsText" text="NO COBRO">
      <formula>NOT(ISERROR(SEARCH("NO COBRO",C126)))</formula>
    </cfRule>
  </conditionalFormatting>
  <conditionalFormatting sqref="C127:D127">
    <cfRule type="containsText" dxfId="71" priority="67" operator="containsText" text="COBRO">
      <formula>NOT(ISERROR(SEARCH("COBRO",C127)))</formula>
    </cfRule>
  </conditionalFormatting>
  <conditionalFormatting sqref="C127:D127">
    <cfRule type="containsText" dxfId="70" priority="68" operator="containsText" text="NO COBRO">
      <formula>NOT(ISERROR(SEARCH("NO COBRO",C127)))</formula>
    </cfRule>
  </conditionalFormatting>
  <conditionalFormatting sqref="C128:D128">
    <cfRule type="containsText" dxfId="69" priority="65" operator="containsText" text="COBRO">
      <formula>NOT(ISERROR(SEARCH("COBRO",C128)))</formula>
    </cfRule>
  </conditionalFormatting>
  <conditionalFormatting sqref="C128:D128">
    <cfRule type="containsText" dxfId="68" priority="66" operator="containsText" text="NO COBRO">
      <formula>NOT(ISERROR(SEARCH("NO COBRO",C128)))</formula>
    </cfRule>
  </conditionalFormatting>
  <conditionalFormatting sqref="C168:D169">
    <cfRule type="containsText" dxfId="67" priority="1" operator="containsText" text="COBRO">
      <formula>NOT(ISERROR(SEARCH("COBRO",C168)))</formula>
    </cfRule>
  </conditionalFormatting>
  <conditionalFormatting sqref="C142:D142 C155:D155">
    <cfRule type="containsText" dxfId="66" priority="63" operator="containsText" text="COBRO">
      <formula>NOT(ISERROR(SEARCH("COBRO",C142)))</formula>
    </cfRule>
  </conditionalFormatting>
  <conditionalFormatting sqref="C142:D142 C155:D155">
    <cfRule type="containsText" dxfId="65" priority="64" operator="containsText" text="NO COBRO">
      <formula>NOT(ISERROR(SEARCH("NO COBRO",C142)))</formula>
    </cfRule>
  </conditionalFormatting>
  <conditionalFormatting sqref="C143:D143">
    <cfRule type="containsText" dxfId="64" priority="61" operator="containsText" text="COBRO">
      <formula>NOT(ISERROR(SEARCH("COBRO",C143)))</formula>
    </cfRule>
  </conditionalFormatting>
  <conditionalFormatting sqref="C143:D143">
    <cfRule type="containsText" dxfId="63" priority="62" operator="containsText" text="NO COBRO">
      <formula>NOT(ISERROR(SEARCH("NO COBRO",C143)))</formula>
    </cfRule>
  </conditionalFormatting>
  <conditionalFormatting sqref="C167:D167">
    <cfRule type="containsText" dxfId="62" priority="59" operator="containsText" text="COBRO">
      <formula>NOT(ISERROR(SEARCH("COBRO",C167)))</formula>
    </cfRule>
  </conditionalFormatting>
  <conditionalFormatting sqref="C167:D167">
    <cfRule type="containsText" dxfId="61" priority="60" operator="containsText" text="NO COBRO">
      <formula>NOT(ISERROR(SEARCH("NO COBRO",C167)))</formula>
    </cfRule>
  </conditionalFormatting>
  <conditionalFormatting sqref="C146:D146">
    <cfRule type="containsText" dxfId="60" priority="55" operator="containsText" text="COBRO">
      <formula>NOT(ISERROR(SEARCH("COBRO",C146)))</formula>
    </cfRule>
  </conditionalFormatting>
  <conditionalFormatting sqref="C147:D147">
    <cfRule type="containsText" dxfId="59" priority="53" operator="containsText" text="COBRO">
      <formula>NOT(ISERROR(SEARCH("COBRO",C147)))</formula>
    </cfRule>
  </conditionalFormatting>
  <conditionalFormatting sqref="C144:D144">
    <cfRule type="containsText" dxfId="58" priority="57" operator="containsText" text="COBRO">
      <formula>NOT(ISERROR(SEARCH("COBRO",C144)))</formula>
    </cfRule>
  </conditionalFormatting>
  <conditionalFormatting sqref="C144:D144">
    <cfRule type="containsText" dxfId="57" priority="58" operator="containsText" text="NO COBRO">
      <formula>NOT(ISERROR(SEARCH("NO COBRO",C144)))</formula>
    </cfRule>
  </conditionalFormatting>
  <conditionalFormatting sqref="C149:D149">
    <cfRule type="containsText" dxfId="56" priority="49" operator="containsText" text="COBRO">
      <formula>NOT(ISERROR(SEARCH("COBRO",C149)))</formula>
    </cfRule>
  </conditionalFormatting>
  <conditionalFormatting sqref="C146:D146">
    <cfRule type="containsText" dxfId="55" priority="56" operator="containsText" text="NO COBRO">
      <formula>NOT(ISERROR(SEARCH("NO COBRO",C146)))</formula>
    </cfRule>
  </conditionalFormatting>
  <conditionalFormatting sqref="C147:D147">
    <cfRule type="containsText" dxfId="54" priority="54" operator="containsText" text="NO COBRO">
      <formula>NOT(ISERROR(SEARCH("NO COBRO",C147)))</formula>
    </cfRule>
  </conditionalFormatting>
  <conditionalFormatting sqref="C150:D150">
    <cfRule type="containsText" dxfId="53" priority="47" operator="containsText" text="COBRO">
      <formula>NOT(ISERROR(SEARCH("COBRO",C150)))</formula>
    </cfRule>
  </conditionalFormatting>
  <conditionalFormatting sqref="C148:D148">
    <cfRule type="containsText" dxfId="52" priority="51" operator="containsText" text="COBRO">
      <formula>NOT(ISERROR(SEARCH("COBRO",C148)))</formula>
    </cfRule>
  </conditionalFormatting>
  <conditionalFormatting sqref="C148:D148">
    <cfRule type="containsText" dxfId="51" priority="52" operator="containsText" text="NO COBRO">
      <formula>NOT(ISERROR(SEARCH("NO COBRO",C148)))</formula>
    </cfRule>
  </conditionalFormatting>
  <conditionalFormatting sqref="C149:D149">
    <cfRule type="containsText" dxfId="50" priority="50" operator="containsText" text="NO COBRO">
      <formula>NOT(ISERROR(SEARCH("NO COBRO",C149)))</formula>
    </cfRule>
  </conditionalFormatting>
  <conditionalFormatting sqref="C170:D170">
    <cfRule type="containsText" dxfId="49" priority="45" operator="containsText" text="COBRO">
      <formula>NOT(ISERROR(SEARCH("COBRO",C170)))</formula>
    </cfRule>
  </conditionalFormatting>
  <conditionalFormatting sqref="C150:D150">
    <cfRule type="containsText" dxfId="48" priority="48" operator="containsText" text="NO COBRO">
      <formula>NOT(ISERROR(SEARCH("NO COBRO",C150)))</formula>
    </cfRule>
  </conditionalFormatting>
  <conditionalFormatting sqref="C170:D170">
    <cfRule type="containsText" dxfId="47" priority="46" operator="containsText" text="NO COBRO">
      <formula>NOT(ISERROR(SEARCH("NO COBRO",C170)))</formula>
    </cfRule>
  </conditionalFormatting>
  <conditionalFormatting sqref="C151:D151">
    <cfRule type="containsText" dxfId="46" priority="43" operator="containsText" text="COBRO">
      <formula>NOT(ISERROR(SEARCH("COBRO",C151)))</formula>
    </cfRule>
  </conditionalFormatting>
  <conditionalFormatting sqref="C151:D151">
    <cfRule type="containsText" dxfId="45" priority="44" operator="containsText" text="NO COBRO">
      <formula>NOT(ISERROR(SEARCH("NO COBRO",C151)))</formula>
    </cfRule>
  </conditionalFormatting>
  <conditionalFormatting sqref="C171:D171">
    <cfRule type="containsText" dxfId="44" priority="41" operator="containsText" text="COBRO">
      <formula>NOT(ISERROR(SEARCH("COBRO",C171)))</formula>
    </cfRule>
  </conditionalFormatting>
  <conditionalFormatting sqref="C171:D171">
    <cfRule type="containsText" dxfId="43" priority="42" operator="containsText" text="NO COBRO">
      <formula>NOT(ISERROR(SEARCH("NO COBRO",C171)))</formula>
    </cfRule>
  </conditionalFormatting>
  <conditionalFormatting sqref="C153:D153">
    <cfRule type="containsText" dxfId="42" priority="37" operator="containsText" text="COBRO">
      <formula>NOT(ISERROR(SEARCH("COBRO",C153)))</formula>
    </cfRule>
  </conditionalFormatting>
  <conditionalFormatting sqref="C153:D153">
    <cfRule type="containsText" dxfId="41" priority="38" operator="containsText" text="NO COBRO">
      <formula>NOT(ISERROR(SEARCH("NO COBRO",C153)))</formula>
    </cfRule>
  </conditionalFormatting>
  <conditionalFormatting sqref="C152:D152">
    <cfRule type="containsText" dxfId="40" priority="39" operator="containsText" text="COBRO">
      <formula>NOT(ISERROR(SEARCH("COBRO",C152)))</formula>
    </cfRule>
  </conditionalFormatting>
  <conditionalFormatting sqref="C152:D152">
    <cfRule type="containsText" dxfId="39" priority="40" operator="containsText" text="NO COBRO">
      <formula>NOT(ISERROR(SEARCH("NO COBRO",C152)))</formula>
    </cfRule>
  </conditionalFormatting>
  <conditionalFormatting sqref="C156:D156">
    <cfRule type="containsText" dxfId="38" priority="33" operator="containsText" text="COBRO">
      <formula>NOT(ISERROR(SEARCH("COBRO",C156)))</formula>
    </cfRule>
  </conditionalFormatting>
  <conditionalFormatting sqref="C156:D156">
    <cfRule type="containsText" dxfId="37" priority="34" operator="containsText" text="NO COBRO">
      <formula>NOT(ISERROR(SEARCH("NO COBRO",C156)))</formula>
    </cfRule>
  </conditionalFormatting>
  <conditionalFormatting sqref="C154:D154">
    <cfRule type="containsText" dxfId="36" priority="35" operator="containsText" text="COBRO">
      <formula>NOT(ISERROR(SEARCH("COBRO",C154)))</formula>
    </cfRule>
  </conditionalFormatting>
  <conditionalFormatting sqref="C154:D154">
    <cfRule type="containsText" dxfId="35" priority="36" operator="containsText" text="NO COBRO">
      <formula>NOT(ISERROR(SEARCH("NO COBRO",C154)))</formula>
    </cfRule>
  </conditionalFormatting>
  <conditionalFormatting sqref="C157:D157">
    <cfRule type="containsText" dxfId="34" priority="31" operator="containsText" text="COBRO">
      <formula>NOT(ISERROR(SEARCH("COBRO",C157)))</formula>
    </cfRule>
  </conditionalFormatting>
  <conditionalFormatting sqref="C157:D157">
    <cfRule type="containsText" dxfId="33" priority="32" operator="containsText" text="NO COBRO">
      <formula>NOT(ISERROR(SEARCH("NO COBRO",C157)))</formula>
    </cfRule>
  </conditionalFormatting>
  <conditionalFormatting sqref="C159:D159">
    <cfRule type="containsText" dxfId="32" priority="27" operator="containsText" text="COBRO">
      <formula>NOT(ISERROR(SEARCH("COBRO",C159)))</formula>
    </cfRule>
  </conditionalFormatting>
  <conditionalFormatting sqref="C159:D159">
    <cfRule type="containsText" dxfId="31" priority="28" operator="containsText" text="NO COBRO">
      <formula>NOT(ISERROR(SEARCH("NO COBRO",C159)))</formula>
    </cfRule>
  </conditionalFormatting>
  <conditionalFormatting sqref="C158:D158">
    <cfRule type="containsText" dxfId="30" priority="29" operator="containsText" text="COBRO">
      <formula>NOT(ISERROR(SEARCH("COBRO",C158)))</formula>
    </cfRule>
  </conditionalFormatting>
  <conditionalFormatting sqref="C158:D158">
    <cfRule type="containsText" dxfId="29" priority="30" operator="containsText" text="NO COBRO">
      <formula>NOT(ISERROR(SEARCH("NO COBRO",C158)))</formula>
    </cfRule>
  </conditionalFormatting>
  <conditionalFormatting sqref="C160">
    <cfRule type="containsText" dxfId="28" priority="23" operator="containsText" text="COBRO">
      <formula>NOT(ISERROR(SEARCH("COBRO",C160)))</formula>
    </cfRule>
  </conditionalFormatting>
  <conditionalFormatting sqref="D160">
    <cfRule type="containsText" dxfId="27" priority="25" operator="containsText" text="COBRO">
      <formula>NOT(ISERROR(SEARCH("COBRO",D160)))</formula>
    </cfRule>
  </conditionalFormatting>
  <conditionalFormatting sqref="D160">
    <cfRule type="containsText" dxfId="26" priority="26" operator="containsText" text="NO COBRO">
      <formula>NOT(ISERROR(SEARCH("NO COBRO",D160)))</formula>
    </cfRule>
  </conditionalFormatting>
  <conditionalFormatting sqref="C161:D161">
    <cfRule type="containsText" dxfId="25" priority="21" operator="containsText" text="COBRO">
      <formula>NOT(ISERROR(SEARCH("COBRO",C161)))</formula>
    </cfRule>
  </conditionalFormatting>
  <conditionalFormatting sqref="C160">
    <cfRule type="containsText" dxfId="24" priority="24" operator="containsText" text="NO COBRO">
      <formula>NOT(ISERROR(SEARCH("NO COBRO",C160)))</formula>
    </cfRule>
  </conditionalFormatting>
  <conditionalFormatting sqref="C162">
    <cfRule type="containsText" dxfId="23" priority="17" operator="containsText" text="COBRO">
      <formula>NOT(ISERROR(SEARCH("COBRO",C162)))</formula>
    </cfRule>
  </conditionalFormatting>
  <conditionalFormatting sqref="C163">
    <cfRule type="containsText" dxfId="22" priority="13" operator="containsText" text="COBRO">
      <formula>NOT(ISERROR(SEARCH("COBRO",C163)))</formula>
    </cfRule>
  </conditionalFormatting>
  <conditionalFormatting sqref="C161:D161">
    <cfRule type="containsText" dxfId="21" priority="22" operator="containsText" text="NO COBRO">
      <formula>NOT(ISERROR(SEARCH("NO COBRO",C161)))</formula>
    </cfRule>
  </conditionalFormatting>
  <conditionalFormatting sqref="C164:D164">
    <cfRule type="containsText" dxfId="20" priority="11" operator="containsText" text="COBRO">
      <formula>NOT(ISERROR(SEARCH("COBRO",C164)))</formula>
    </cfRule>
  </conditionalFormatting>
  <conditionalFormatting sqref="C172:D174">
    <cfRule type="containsText" dxfId="19" priority="9" operator="containsText" text="COBRO">
      <formula>NOT(ISERROR(SEARCH("COBRO",C172)))</formula>
    </cfRule>
  </conditionalFormatting>
  <conditionalFormatting sqref="D162">
    <cfRule type="containsText" dxfId="18" priority="19" operator="containsText" text="COBRO">
      <formula>NOT(ISERROR(SEARCH("COBRO",D162)))</formula>
    </cfRule>
  </conditionalFormatting>
  <conditionalFormatting sqref="D162">
    <cfRule type="containsText" dxfId="17" priority="20" operator="containsText" text="NO COBRO">
      <formula>NOT(ISERROR(SEARCH("NO COBRO",D162)))</formula>
    </cfRule>
  </conditionalFormatting>
  <conditionalFormatting sqref="C166:D166">
    <cfRule type="containsText" dxfId="16" priority="5" operator="containsText" text="COBRO">
      <formula>NOT(ISERROR(SEARCH("COBRO",C166)))</formula>
    </cfRule>
  </conditionalFormatting>
  <conditionalFormatting sqref="C162">
    <cfRule type="containsText" dxfId="15" priority="18" operator="containsText" text="NO COBRO">
      <formula>NOT(ISERROR(SEARCH("NO COBRO",C162)))</formula>
    </cfRule>
  </conditionalFormatting>
  <conditionalFormatting sqref="D163">
    <cfRule type="containsText" dxfId="14" priority="15" operator="containsText" text="COBRO">
      <formula>NOT(ISERROR(SEARCH("COBRO",D163)))</formula>
    </cfRule>
  </conditionalFormatting>
  <conditionalFormatting sqref="D163">
    <cfRule type="containsText" dxfId="13" priority="16" operator="containsText" text="NO COBRO">
      <formula>NOT(ISERROR(SEARCH("NO COBRO",D163)))</formula>
    </cfRule>
  </conditionalFormatting>
  <conditionalFormatting sqref="C163">
    <cfRule type="containsText" dxfId="12" priority="14" operator="containsText" text="NO COBRO">
      <formula>NOT(ISERROR(SEARCH("NO COBRO",C163)))</formula>
    </cfRule>
  </conditionalFormatting>
  <conditionalFormatting sqref="C164:D164">
    <cfRule type="containsText" dxfId="11" priority="12" operator="containsText" text="NO COBRO">
      <formula>NOT(ISERROR(SEARCH("NO COBRO",C164)))</formula>
    </cfRule>
  </conditionalFormatting>
  <conditionalFormatting sqref="C172:D174">
    <cfRule type="containsText" dxfId="10" priority="10" operator="containsText" text="NO COBRO">
      <formula>NOT(ISERROR(SEARCH("NO COBRO",C172)))</formula>
    </cfRule>
  </conditionalFormatting>
  <conditionalFormatting sqref="C165:D165">
    <cfRule type="containsText" dxfId="9" priority="7" operator="containsText" text="COBRO">
      <formula>NOT(ISERROR(SEARCH("COBRO",C165)))</formula>
    </cfRule>
  </conditionalFormatting>
  <conditionalFormatting sqref="C165:D165">
    <cfRule type="containsText" dxfId="8" priority="8" operator="containsText" text="NO COBRO">
      <formula>NOT(ISERROR(SEARCH("NO COBRO",C165)))</formula>
    </cfRule>
  </conditionalFormatting>
  <conditionalFormatting sqref="C166:D166">
    <cfRule type="containsText" dxfId="7" priority="6" operator="containsText" text="NO COBRO">
      <formula>NOT(ISERROR(SEARCH("NO COBRO",C166)))</formula>
    </cfRule>
  </conditionalFormatting>
  <conditionalFormatting sqref="C145:D145">
    <cfRule type="containsText" dxfId="6" priority="3" operator="containsText" text="COBRO">
      <formula>NOT(ISERROR(SEARCH("COBRO",C145)))</formula>
    </cfRule>
  </conditionalFormatting>
  <conditionalFormatting sqref="C145:D145">
    <cfRule type="containsText" dxfId="5" priority="4" operator="containsText" text="NO COBRO">
      <formula>NOT(ISERROR(SEARCH("NO COBRO",C145)))</formula>
    </cfRule>
  </conditionalFormatting>
  <conditionalFormatting sqref="C168:D169">
    <cfRule type="containsText" dxfId="4" priority="2" operator="containsText" text="NO COBRO">
      <formula>NOT(ISERROR(SEARCH("NO COBRO",C168)))</formula>
    </cfRule>
  </conditionalFormatting>
  <printOptions horizontalCentered="1"/>
  <pageMargins left="0.16" right="0.16" top="0.21" bottom="0.47" header="0.15748031496062992" footer="0.16"/>
  <pageSetup paperSize="5" scale="42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14"/>
  <sheetViews>
    <sheetView workbookViewId="0">
      <selection activeCell="E16" sqref="E16"/>
    </sheetView>
  </sheetViews>
  <sheetFormatPr baseColWidth="10" defaultRowHeight="15" x14ac:dyDescent="0.25"/>
  <cols>
    <col min="2" max="2" width="11.42578125" style="44"/>
    <col min="17" max="17" width="11.42578125" style="45"/>
    <col min="18" max="18" width="11.42578125" style="46"/>
    <col min="21" max="22" width="11.42578125" style="47"/>
  </cols>
  <sheetData>
    <row r="1" spans="1:22" x14ac:dyDescent="0.25">
      <c r="A1" t="s">
        <v>122</v>
      </c>
    </row>
    <row r="5" spans="1:22" ht="15" customHeight="1" x14ac:dyDescent="0.25">
      <c r="A5" s="153" t="s">
        <v>123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</row>
    <row r="6" spans="1:22" ht="15" customHeight="1" x14ac:dyDescent="0.25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</row>
    <row r="7" spans="1:22" ht="21" x14ac:dyDescent="0.25">
      <c r="A7" s="48"/>
      <c r="B7" s="48"/>
      <c r="C7" s="49"/>
      <c r="D7" s="49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50"/>
      <c r="R7" s="48"/>
      <c r="S7" s="48"/>
      <c r="T7" s="48"/>
    </row>
    <row r="8" spans="1:22" s="51" customFormat="1" x14ac:dyDescent="0.2">
      <c r="B8" s="52" t="s">
        <v>124</v>
      </c>
      <c r="C8" s="53"/>
      <c r="D8" s="54" t="s">
        <v>125</v>
      </c>
      <c r="E8" s="53"/>
      <c r="Q8" s="55"/>
      <c r="R8" s="56"/>
      <c r="U8" s="57"/>
      <c r="V8" s="57"/>
    </row>
    <row r="9" spans="1:22" s="51" customFormat="1" x14ac:dyDescent="0.2">
      <c r="B9" s="52" t="s">
        <v>126</v>
      </c>
      <c r="C9" s="53"/>
      <c r="D9" s="54" t="s">
        <v>127</v>
      </c>
      <c r="E9" s="53"/>
      <c r="Q9" s="55"/>
      <c r="R9" s="56"/>
      <c r="U9" s="57"/>
      <c r="V9" s="57"/>
    </row>
    <row r="10" spans="1:22" s="51" customFormat="1" x14ac:dyDescent="0.2">
      <c r="B10" s="52" t="s">
        <v>128</v>
      </c>
      <c r="C10" s="53"/>
      <c r="D10" s="54" t="s">
        <v>129</v>
      </c>
      <c r="E10" s="53"/>
      <c r="Q10" s="55"/>
      <c r="R10" s="56"/>
      <c r="U10" s="57"/>
      <c r="V10" s="57"/>
    </row>
    <row r="11" spans="1:22" s="51" customFormat="1" x14ac:dyDescent="0.2">
      <c r="B11" s="58"/>
      <c r="C11" s="58"/>
      <c r="D11" s="58"/>
      <c r="Q11" s="55"/>
      <c r="R11" s="56"/>
      <c r="U11" s="57"/>
      <c r="V11" s="57"/>
    </row>
    <row r="12" spans="1:22" ht="15" customHeight="1" x14ac:dyDescent="0.25">
      <c r="A12" s="154" t="s">
        <v>130</v>
      </c>
      <c r="B12" s="155" t="s">
        <v>131</v>
      </c>
      <c r="C12" s="154" t="s">
        <v>132</v>
      </c>
      <c r="D12" s="154" t="s">
        <v>133</v>
      </c>
      <c r="E12" s="154" t="s">
        <v>0</v>
      </c>
      <c r="F12" s="154" t="s">
        <v>1</v>
      </c>
      <c r="G12" s="154" t="s">
        <v>2</v>
      </c>
      <c r="H12" s="154" t="s">
        <v>3</v>
      </c>
      <c r="I12" s="154" t="s">
        <v>4</v>
      </c>
      <c r="J12" s="154" t="s">
        <v>5</v>
      </c>
      <c r="K12" s="154" t="s">
        <v>6</v>
      </c>
      <c r="L12" s="154" t="s">
        <v>7</v>
      </c>
      <c r="M12" s="154" t="s">
        <v>134</v>
      </c>
      <c r="N12" s="154" t="s">
        <v>9</v>
      </c>
      <c r="O12" s="154" t="s">
        <v>10</v>
      </c>
      <c r="P12" s="154" t="s">
        <v>11</v>
      </c>
      <c r="Q12" s="156" t="s">
        <v>135</v>
      </c>
      <c r="R12" s="157" t="s">
        <v>136</v>
      </c>
      <c r="S12" s="158" t="s">
        <v>137</v>
      </c>
      <c r="T12" s="154" t="s">
        <v>138</v>
      </c>
    </row>
    <row r="13" spans="1:22" x14ac:dyDescent="0.25">
      <c r="A13" s="159"/>
      <c r="B13" s="160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61"/>
      <c r="R13" s="162"/>
      <c r="S13" s="163"/>
      <c r="T13" s="159"/>
    </row>
    <row r="14" spans="1:22" s="2" customFormat="1" ht="45" x14ac:dyDescent="0.25">
      <c r="A14" s="59">
        <v>1</v>
      </c>
      <c r="B14" s="9">
        <v>2195253</v>
      </c>
      <c r="C14" s="26" t="s">
        <v>44</v>
      </c>
      <c r="D14" s="60" t="s">
        <v>139</v>
      </c>
      <c r="E14" s="29">
        <v>250000</v>
      </c>
      <c r="F14" s="42">
        <v>250000</v>
      </c>
      <c r="G14" s="42">
        <v>250000</v>
      </c>
      <c r="H14" s="42">
        <v>250000</v>
      </c>
      <c r="I14" s="42">
        <v>250000</v>
      </c>
      <c r="J14" s="42">
        <v>250000</v>
      </c>
      <c r="K14" s="29">
        <v>250000</v>
      </c>
      <c r="L14" s="42">
        <v>250000</v>
      </c>
      <c r="M14" s="42">
        <v>250000</v>
      </c>
      <c r="N14" s="29">
        <v>250000</v>
      </c>
      <c r="O14" s="29">
        <v>250000</v>
      </c>
      <c r="P14" s="43">
        <v>250000</v>
      </c>
      <c r="Q14" s="61">
        <f>SUM(E14:P14)</f>
        <v>3000000</v>
      </c>
      <c r="R14" s="62"/>
      <c r="S14" s="63">
        <f>(Q14/12)-R14</f>
        <v>250000</v>
      </c>
      <c r="T14" s="64"/>
      <c r="U14" s="65"/>
      <c r="V14" s="66"/>
    </row>
    <row r="15" spans="1:22" s="2" customFormat="1" ht="33.75" x14ac:dyDescent="0.25">
      <c r="A15" s="59">
        <v>2</v>
      </c>
      <c r="B15" s="27">
        <v>1247058</v>
      </c>
      <c r="C15" s="28" t="s">
        <v>45</v>
      </c>
      <c r="D15" s="60" t="s">
        <v>140</v>
      </c>
      <c r="E15" s="29">
        <v>0</v>
      </c>
      <c r="F15" s="42">
        <v>250000</v>
      </c>
      <c r="G15" s="42">
        <v>250000</v>
      </c>
      <c r="H15" s="42">
        <v>250000</v>
      </c>
      <c r="I15" s="42">
        <v>250000</v>
      </c>
      <c r="J15" s="42">
        <v>250000</v>
      </c>
      <c r="K15" s="29">
        <v>250000</v>
      </c>
      <c r="L15" s="42">
        <v>250000</v>
      </c>
      <c r="M15" s="42">
        <v>250000</v>
      </c>
      <c r="N15" s="29">
        <v>250000</v>
      </c>
      <c r="O15" s="29">
        <v>250000</v>
      </c>
      <c r="P15" s="43">
        <v>250000</v>
      </c>
      <c r="Q15" s="61">
        <f t="shared" ref="Q15:Q78" si="0">SUM(E15:P15)</f>
        <v>2750000</v>
      </c>
      <c r="R15" s="62"/>
      <c r="S15" s="63">
        <f t="shared" ref="S15:S78" si="1">(Q15/12)-R15</f>
        <v>229166.66666666666</v>
      </c>
      <c r="T15" s="64"/>
      <c r="U15" s="65"/>
      <c r="V15" s="66"/>
    </row>
    <row r="16" spans="1:22" s="2" customFormat="1" ht="33.75" x14ac:dyDescent="0.25">
      <c r="A16" s="59">
        <v>3</v>
      </c>
      <c r="B16" s="27">
        <v>674207</v>
      </c>
      <c r="C16" s="28" t="s">
        <v>46</v>
      </c>
      <c r="D16" s="60" t="s">
        <v>141</v>
      </c>
      <c r="E16" s="29">
        <v>0</v>
      </c>
      <c r="F16" s="42">
        <v>0</v>
      </c>
      <c r="G16" s="42">
        <v>250000</v>
      </c>
      <c r="H16" s="42">
        <v>250000</v>
      </c>
      <c r="I16" s="42">
        <v>250000</v>
      </c>
      <c r="J16" s="42">
        <v>250000</v>
      </c>
      <c r="K16" s="29">
        <v>250000</v>
      </c>
      <c r="L16" s="42">
        <v>250000</v>
      </c>
      <c r="M16" s="42">
        <v>250000</v>
      </c>
      <c r="N16" s="29">
        <v>250000</v>
      </c>
      <c r="O16" s="29">
        <v>250000</v>
      </c>
      <c r="P16" s="43">
        <v>250000</v>
      </c>
      <c r="Q16" s="61">
        <f t="shared" si="0"/>
        <v>2500000</v>
      </c>
      <c r="R16" s="62"/>
      <c r="S16" s="63">
        <f t="shared" si="1"/>
        <v>208333.33333333334</v>
      </c>
      <c r="T16" s="64"/>
      <c r="U16" s="65"/>
      <c r="V16" s="66"/>
    </row>
    <row r="17" spans="1:22" s="2" customFormat="1" ht="33.75" x14ac:dyDescent="0.25">
      <c r="A17" s="59">
        <v>4</v>
      </c>
      <c r="B17" s="27">
        <v>4047847</v>
      </c>
      <c r="C17" s="28" t="s">
        <v>47</v>
      </c>
      <c r="D17" s="60" t="s">
        <v>142</v>
      </c>
      <c r="E17" s="29">
        <v>600000</v>
      </c>
      <c r="F17" s="29">
        <v>600000</v>
      </c>
      <c r="G17" s="29">
        <v>600000</v>
      </c>
      <c r="H17" s="42">
        <v>900000</v>
      </c>
      <c r="I17" s="42">
        <v>900000</v>
      </c>
      <c r="J17" s="42">
        <v>900000</v>
      </c>
      <c r="K17" s="29">
        <v>360000</v>
      </c>
      <c r="L17" s="42">
        <v>0</v>
      </c>
      <c r="M17" s="29">
        <v>900000</v>
      </c>
      <c r="N17" s="29">
        <v>900000</v>
      </c>
      <c r="O17" s="29">
        <v>900000</v>
      </c>
      <c r="P17" s="43">
        <v>900000</v>
      </c>
      <c r="Q17" s="61">
        <f t="shared" si="0"/>
        <v>8460000</v>
      </c>
      <c r="R17" s="62"/>
      <c r="S17" s="63">
        <f t="shared" si="1"/>
        <v>705000</v>
      </c>
      <c r="T17" s="64"/>
      <c r="U17" s="65"/>
      <c r="V17" s="66"/>
    </row>
    <row r="18" spans="1:22" s="2" customFormat="1" ht="45" x14ac:dyDescent="0.25">
      <c r="A18" s="59">
        <v>5</v>
      </c>
      <c r="B18" s="27">
        <v>4342942</v>
      </c>
      <c r="C18" s="28" t="s">
        <v>48</v>
      </c>
      <c r="D18" s="60" t="s">
        <v>143</v>
      </c>
      <c r="E18" s="29">
        <v>650000</v>
      </c>
      <c r="F18" s="29">
        <f>650000+350000</f>
        <v>1000000</v>
      </c>
      <c r="G18" s="29">
        <v>1000000</v>
      </c>
      <c r="H18" s="42">
        <v>1000000</v>
      </c>
      <c r="I18" s="42">
        <v>1000000</v>
      </c>
      <c r="J18" s="42">
        <v>1000000</v>
      </c>
      <c r="K18" s="29">
        <v>1000000</v>
      </c>
      <c r="L18" s="42">
        <v>1000000</v>
      </c>
      <c r="M18" s="42">
        <v>1000000</v>
      </c>
      <c r="N18" s="29">
        <v>1000000</v>
      </c>
      <c r="O18" s="29">
        <v>1000000</v>
      </c>
      <c r="P18" s="43">
        <v>1000000</v>
      </c>
      <c r="Q18" s="61">
        <f t="shared" si="0"/>
        <v>11650000</v>
      </c>
      <c r="R18" s="62"/>
      <c r="S18" s="63">
        <f t="shared" si="1"/>
        <v>970833.33333333337</v>
      </c>
      <c r="T18" s="64"/>
      <c r="U18" s="65"/>
      <c r="V18" s="66"/>
    </row>
    <row r="19" spans="1:22" s="2" customFormat="1" ht="33.75" x14ac:dyDescent="0.25">
      <c r="A19" s="59">
        <v>6</v>
      </c>
      <c r="B19" s="27">
        <v>1825838</v>
      </c>
      <c r="C19" s="28" t="s">
        <v>49</v>
      </c>
      <c r="D19" s="60" t="s">
        <v>144</v>
      </c>
      <c r="E19" s="29">
        <v>650000</v>
      </c>
      <c r="F19" s="29">
        <f>650000+350000</f>
        <v>1000000</v>
      </c>
      <c r="G19" s="29">
        <v>1000000</v>
      </c>
      <c r="H19" s="29">
        <v>1000000</v>
      </c>
      <c r="I19" s="42">
        <v>1000000</v>
      </c>
      <c r="J19" s="42">
        <v>1000000</v>
      </c>
      <c r="K19" s="29">
        <v>1000000</v>
      </c>
      <c r="L19" s="42">
        <v>1000000</v>
      </c>
      <c r="M19" s="42">
        <v>1000000</v>
      </c>
      <c r="N19" s="29">
        <v>1000000</v>
      </c>
      <c r="O19" s="29">
        <v>1000000</v>
      </c>
      <c r="P19" s="43">
        <v>1000000</v>
      </c>
      <c r="Q19" s="61">
        <f t="shared" si="0"/>
        <v>11650000</v>
      </c>
      <c r="R19" s="62"/>
      <c r="S19" s="63">
        <f t="shared" si="1"/>
        <v>970833.33333333337</v>
      </c>
      <c r="T19" s="64"/>
      <c r="U19" s="65"/>
      <c r="V19" s="66"/>
    </row>
    <row r="20" spans="1:22" s="2" customFormat="1" ht="45" x14ac:dyDescent="0.25">
      <c r="A20" s="59">
        <v>7</v>
      </c>
      <c r="B20" s="10">
        <v>4854405</v>
      </c>
      <c r="C20" s="28" t="s">
        <v>50</v>
      </c>
      <c r="D20" s="60" t="s">
        <v>145</v>
      </c>
      <c r="E20" s="29">
        <v>800000</v>
      </c>
      <c r="F20" s="29">
        <v>800000</v>
      </c>
      <c r="G20" s="29">
        <v>800000</v>
      </c>
      <c r="H20" s="29">
        <v>800000</v>
      </c>
      <c r="I20" s="42">
        <v>800000</v>
      </c>
      <c r="J20" s="42">
        <v>800000</v>
      </c>
      <c r="K20" s="29">
        <v>800000</v>
      </c>
      <c r="L20" s="42">
        <v>800000</v>
      </c>
      <c r="M20" s="42">
        <v>800000</v>
      </c>
      <c r="N20" s="29">
        <v>800000</v>
      </c>
      <c r="O20" s="29">
        <v>800000</v>
      </c>
      <c r="P20" s="43">
        <v>800000</v>
      </c>
      <c r="Q20" s="61">
        <f t="shared" si="0"/>
        <v>9600000</v>
      </c>
      <c r="R20" s="62"/>
      <c r="S20" s="63">
        <f t="shared" si="1"/>
        <v>800000</v>
      </c>
      <c r="T20" s="64"/>
      <c r="U20" s="65"/>
      <c r="V20" s="66"/>
    </row>
    <row r="21" spans="1:22" s="2" customFormat="1" ht="45" x14ac:dyDescent="0.25">
      <c r="A21" s="59">
        <v>8</v>
      </c>
      <c r="B21" s="27">
        <v>1622628</v>
      </c>
      <c r="C21" s="28" t="s">
        <v>51</v>
      </c>
      <c r="D21" s="60" t="s">
        <v>146</v>
      </c>
      <c r="E21" s="29">
        <v>800000</v>
      </c>
      <c r="F21" s="42">
        <v>800000</v>
      </c>
      <c r="G21" s="29">
        <v>800000</v>
      </c>
      <c r="H21" s="29">
        <v>800000</v>
      </c>
      <c r="I21" s="42">
        <v>800000</v>
      </c>
      <c r="J21" s="42">
        <v>800000</v>
      </c>
      <c r="K21" s="29">
        <v>800000</v>
      </c>
      <c r="L21" s="42">
        <v>800000</v>
      </c>
      <c r="M21" s="42">
        <v>800000</v>
      </c>
      <c r="N21" s="29">
        <v>800000</v>
      </c>
      <c r="O21" s="29">
        <v>800000</v>
      </c>
      <c r="P21" s="43">
        <v>800000</v>
      </c>
      <c r="Q21" s="61">
        <f t="shared" si="0"/>
        <v>9600000</v>
      </c>
      <c r="R21" s="62"/>
      <c r="S21" s="63">
        <f t="shared" si="1"/>
        <v>800000</v>
      </c>
      <c r="T21" s="64"/>
      <c r="U21" s="65"/>
      <c r="V21" s="66"/>
    </row>
    <row r="22" spans="1:22" s="2" customFormat="1" ht="45" x14ac:dyDescent="0.25">
      <c r="A22" s="59">
        <v>9</v>
      </c>
      <c r="B22" s="27">
        <v>3647154</v>
      </c>
      <c r="C22" s="28" t="s">
        <v>52</v>
      </c>
      <c r="D22" s="60" t="s">
        <v>147</v>
      </c>
      <c r="E22" s="29">
        <v>800000</v>
      </c>
      <c r="F22" s="42">
        <v>800000</v>
      </c>
      <c r="G22" s="29">
        <v>800000</v>
      </c>
      <c r="H22" s="29">
        <v>800000</v>
      </c>
      <c r="I22" s="42">
        <v>800000</v>
      </c>
      <c r="J22" s="42">
        <v>800000</v>
      </c>
      <c r="K22" s="29">
        <v>800000</v>
      </c>
      <c r="L22" s="42">
        <v>800000</v>
      </c>
      <c r="M22" s="42">
        <v>800000</v>
      </c>
      <c r="N22" s="29">
        <v>800000</v>
      </c>
      <c r="O22" s="29">
        <v>800000</v>
      </c>
      <c r="P22" s="43">
        <v>800000</v>
      </c>
      <c r="Q22" s="61">
        <f t="shared" si="0"/>
        <v>9600000</v>
      </c>
      <c r="R22" s="62"/>
      <c r="S22" s="63">
        <f t="shared" si="1"/>
        <v>800000</v>
      </c>
      <c r="T22" s="64"/>
      <c r="U22" s="65"/>
      <c r="V22" s="66"/>
    </row>
    <row r="23" spans="1:22" s="2" customFormat="1" ht="45" x14ac:dyDescent="0.25">
      <c r="A23" s="59">
        <v>10</v>
      </c>
      <c r="B23" s="27">
        <v>4497976</v>
      </c>
      <c r="C23" s="28" t="s">
        <v>53</v>
      </c>
      <c r="D23" s="60" t="s">
        <v>148</v>
      </c>
      <c r="E23" s="29">
        <v>900000</v>
      </c>
      <c r="F23" s="42">
        <v>900000</v>
      </c>
      <c r="G23" s="29">
        <v>900000</v>
      </c>
      <c r="H23" s="42">
        <v>900000</v>
      </c>
      <c r="I23" s="29">
        <v>900000</v>
      </c>
      <c r="J23" s="42">
        <v>900000</v>
      </c>
      <c r="K23" s="29">
        <v>360000</v>
      </c>
      <c r="L23" s="42">
        <v>0</v>
      </c>
      <c r="M23" s="42">
        <v>900000</v>
      </c>
      <c r="N23" s="29">
        <v>900000</v>
      </c>
      <c r="O23" s="29">
        <v>900000</v>
      </c>
      <c r="P23" s="43">
        <v>900000</v>
      </c>
      <c r="Q23" s="61">
        <f t="shared" si="0"/>
        <v>9360000</v>
      </c>
      <c r="R23" s="62"/>
      <c r="S23" s="63">
        <f t="shared" si="1"/>
        <v>780000</v>
      </c>
      <c r="T23" s="64"/>
      <c r="U23" s="65"/>
      <c r="V23" s="66"/>
    </row>
    <row r="24" spans="1:22" s="2" customFormat="1" ht="45" x14ac:dyDescent="0.25">
      <c r="A24" s="59">
        <v>11</v>
      </c>
      <c r="B24" s="10">
        <v>5150504</v>
      </c>
      <c r="C24" s="28" t="s">
        <v>54</v>
      </c>
      <c r="D24" s="60" t="s">
        <v>149</v>
      </c>
      <c r="E24" s="29">
        <v>900000</v>
      </c>
      <c r="F24" s="42">
        <v>900000</v>
      </c>
      <c r="G24" s="42">
        <v>900000</v>
      </c>
      <c r="H24" s="42">
        <v>900000</v>
      </c>
      <c r="I24" s="42">
        <v>900000</v>
      </c>
      <c r="J24" s="42">
        <v>900000</v>
      </c>
      <c r="K24" s="29">
        <v>900000</v>
      </c>
      <c r="L24" s="42">
        <v>900000</v>
      </c>
      <c r="M24" s="42">
        <v>900000</v>
      </c>
      <c r="N24" s="29">
        <v>900000</v>
      </c>
      <c r="O24" s="29">
        <v>900000</v>
      </c>
      <c r="P24" s="43">
        <v>900000</v>
      </c>
      <c r="Q24" s="61">
        <f t="shared" si="0"/>
        <v>10800000</v>
      </c>
      <c r="R24" s="62"/>
      <c r="S24" s="63">
        <f t="shared" si="1"/>
        <v>900000</v>
      </c>
      <c r="T24" s="64"/>
      <c r="U24" s="65"/>
      <c r="V24" s="66"/>
    </row>
    <row r="25" spans="1:22" s="2" customFormat="1" ht="45" x14ac:dyDescent="0.25">
      <c r="A25" s="59">
        <v>12</v>
      </c>
      <c r="B25" s="27">
        <v>5107522</v>
      </c>
      <c r="C25" s="28" t="s">
        <v>55</v>
      </c>
      <c r="D25" s="60" t="s">
        <v>150</v>
      </c>
      <c r="E25" s="29">
        <v>900000</v>
      </c>
      <c r="F25" s="42">
        <v>900000</v>
      </c>
      <c r="G25" s="42">
        <v>900000</v>
      </c>
      <c r="H25" s="42">
        <v>900000</v>
      </c>
      <c r="I25" s="42">
        <v>900000</v>
      </c>
      <c r="J25" s="42">
        <v>900000</v>
      </c>
      <c r="K25" s="29">
        <v>360000</v>
      </c>
      <c r="L25" s="42">
        <v>0</v>
      </c>
      <c r="M25" s="42">
        <v>900000</v>
      </c>
      <c r="N25" s="29">
        <v>900000</v>
      </c>
      <c r="O25" s="29">
        <v>900000</v>
      </c>
      <c r="P25" s="43">
        <v>900000</v>
      </c>
      <c r="Q25" s="61">
        <f t="shared" si="0"/>
        <v>9360000</v>
      </c>
      <c r="R25" s="62"/>
      <c r="S25" s="63">
        <f t="shared" si="1"/>
        <v>780000</v>
      </c>
      <c r="T25" s="64"/>
      <c r="U25" s="65"/>
      <c r="V25" s="66"/>
    </row>
    <row r="26" spans="1:22" s="2" customFormat="1" ht="33.75" x14ac:dyDescent="0.25">
      <c r="A26" s="59">
        <v>13</v>
      </c>
      <c r="B26" s="27">
        <v>4153152</v>
      </c>
      <c r="C26" s="28" t="s">
        <v>56</v>
      </c>
      <c r="D26" s="60" t="s">
        <v>151</v>
      </c>
      <c r="E26" s="29">
        <v>900000</v>
      </c>
      <c r="F26" s="42">
        <v>900000</v>
      </c>
      <c r="G26" s="42">
        <v>900000</v>
      </c>
      <c r="H26" s="42">
        <v>900000</v>
      </c>
      <c r="I26" s="42">
        <v>900000</v>
      </c>
      <c r="J26" s="42">
        <v>900000</v>
      </c>
      <c r="K26" s="29">
        <v>360000</v>
      </c>
      <c r="L26" s="42">
        <v>0</v>
      </c>
      <c r="M26" s="42">
        <v>900000</v>
      </c>
      <c r="N26" s="29">
        <v>900000</v>
      </c>
      <c r="O26" s="29">
        <v>900000</v>
      </c>
      <c r="P26" s="43">
        <v>900000</v>
      </c>
      <c r="Q26" s="61">
        <f t="shared" si="0"/>
        <v>9360000</v>
      </c>
      <c r="R26" s="62"/>
      <c r="S26" s="63">
        <f t="shared" si="1"/>
        <v>780000</v>
      </c>
      <c r="T26" s="64"/>
      <c r="U26" s="65"/>
      <c r="V26" s="66"/>
    </row>
    <row r="27" spans="1:22" s="2" customFormat="1" ht="45" x14ac:dyDescent="0.25">
      <c r="A27" s="59">
        <v>14</v>
      </c>
      <c r="B27" s="10">
        <v>5839447</v>
      </c>
      <c r="C27" s="28" t="s">
        <v>57</v>
      </c>
      <c r="D27" s="60" t="s">
        <v>152</v>
      </c>
      <c r="E27" s="29">
        <v>900000</v>
      </c>
      <c r="F27" s="42">
        <v>900000</v>
      </c>
      <c r="G27" s="42">
        <v>900000</v>
      </c>
      <c r="H27" s="42">
        <v>900000</v>
      </c>
      <c r="I27" s="42">
        <v>900000</v>
      </c>
      <c r="J27" s="42">
        <v>900000</v>
      </c>
      <c r="K27" s="29">
        <v>360000</v>
      </c>
      <c r="L27" s="42">
        <v>0</v>
      </c>
      <c r="M27" s="42">
        <v>900000</v>
      </c>
      <c r="N27" s="29">
        <v>900000</v>
      </c>
      <c r="O27" s="29">
        <v>900000</v>
      </c>
      <c r="P27" s="43">
        <v>900000</v>
      </c>
      <c r="Q27" s="61">
        <f t="shared" si="0"/>
        <v>9360000</v>
      </c>
      <c r="R27" s="62"/>
      <c r="S27" s="63">
        <f t="shared" si="1"/>
        <v>780000</v>
      </c>
      <c r="T27" s="64"/>
      <c r="U27" s="65"/>
      <c r="V27" s="66"/>
    </row>
    <row r="28" spans="1:22" s="2" customFormat="1" ht="22.5" x14ac:dyDescent="0.25">
      <c r="A28" s="59">
        <v>15</v>
      </c>
      <c r="B28" s="10">
        <v>5710249</v>
      </c>
      <c r="C28" s="28" t="s">
        <v>58</v>
      </c>
      <c r="D28" s="60" t="s">
        <v>152</v>
      </c>
      <c r="E28" s="29">
        <v>900000</v>
      </c>
      <c r="F28" s="42">
        <v>900000</v>
      </c>
      <c r="G28" s="42">
        <v>900000</v>
      </c>
      <c r="H28" s="42">
        <v>900000</v>
      </c>
      <c r="I28" s="42">
        <v>900000</v>
      </c>
      <c r="J28" s="42">
        <v>900000</v>
      </c>
      <c r="K28" s="29">
        <v>360000</v>
      </c>
      <c r="L28" s="42">
        <v>0</v>
      </c>
      <c r="M28" s="42">
        <v>900000</v>
      </c>
      <c r="N28" s="29">
        <v>900000</v>
      </c>
      <c r="O28" s="29">
        <v>900000</v>
      </c>
      <c r="P28" s="43">
        <v>900000</v>
      </c>
      <c r="Q28" s="61">
        <f t="shared" si="0"/>
        <v>9360000</v>
      </c>
      <c r="R28" s="62"/>
      <c r="S28" s="63">
        <f t="shared" si="1"/>
        <v>780000</v>
      </c>
      <c r="T28" s="64"/>
      <c r="U28" s="65"/>
      <c r="V28" s="66"/>
    </row>
    <row r="29" spans="1:22" s="2" customFormat="1" ht="45" x14ac:dyDescent="0.25">
      <c r="A29" s="59">
        <v>16</v>
      </c>
      <c r="B29" s="27">
        <v>5542075</v>
      </c>
      <c r="C29" s="28" t="s">
        <v>59</v>
      </c>
      <c r="D29" s="60" t="s">
        <v>153</v>
      </c>
      <c r="E29" s="29">
        <v>900000</v>
      </c>
      <c r="F29" s="42">
        <v>900000</v>
      </c>
      <c r="G29" s="42">
        <v>900000</v>
      </c>
      <c r="H29" s="42">
        <v>900000</v>
      </c>
      <c r="I29" s="42">
        <v>900000</v>
      </c>
      <c r="J29" s="42">
        <v>900000</v>
      </c>
      <c r="K29" s="29">
        <v>360000</v>
      </c>
      <c r="L29" s="42">
        <v>0</v>
      </c>
      <c r="M29" s="42">
        <v>0</v>
      </c>
      <c r="N29" s="29">
        <v>630000</v>
      </c>
      <c r="O29" s="29">
        <v>900000</v>
      </c>
      <c r="P29" s="43">
        <v>900000</v>
      </c>
      <c r="Q29" s="61">
        <f t="shared" si="0"/>
        <v>8190000</v>
      </c>
      <c r="R29" s="62"/>
      <c r="S29" s="63">
        <f t="shared" si="1"/>
        <v>682500</v>
      </c>
      <c r="T29" s="64"/>
      <c r="U29" s="65"/>
      <c r="V29" s="66"/>
    </row>
    <row r="30" spans="1:22" s="2" customFormat="1" ht="45" x14ac:dyDescent="0.25">
      <c r="A30" s="59">
        <v>17</v>
      </c>
      <c r="B30" s="10">
        <v>3727802</v>
      </c>
      <c r="C30" s="28" t="s">
        <v>60</v>
      </c>
      <c r="D30" s="60" t="s">
        <v>154</v>
      </c>
      <c r="E30" s="29">
        <v>510000</v>
      </c>
      <c r="F30" s="29">
        <v>900000</v>
      </c>
      <c r="G30" s="42">
        <v>900000</v>
      </c>
      <c r="H30" s="42">
        <v>900000</v>
      </c>
      <c r="I30" s="42">
        <v>900000</v>
      </c>
      <c r="J30" s="42">
        <v>900000</v>
      </c>
      <c r="K30" s="29">
        <v>360000</v>
      </c>
      <c r="L30" s="42">
        <v>0</v>
      </c>
      <c r="M30" s="42">
        <v>900000</v>
      </c>
      <c r="N30" s="29">
        <v>900000</v>
      </c>
      <c r="O30" s="29">
        <v>900000</v>
      </c>
      <c r="P30" s="43">
        <v>900000</v>
      </c>
      <c r="Q30" s="61">
        <f t="shared" si="0"/>
        <v>8970000</v>
      </c>
      <c r="R30" s="62"/>
      <c r="S30" s="63">
        <f t="shared" si="1"/>
        <v>747500</v>
      </c>
      <c r="T30" s="64"/>
      <c r="U30" s="65"/>
      <c r="V30" s="66"/>
    </row>
    <row r="31" spans="1:22" s="2" customFormat="1" ht="33.75" x14ac:dyDescent="0.25">
      <c r="A31" s="59">
        <v>18</v>
      </c>
      <c r="B31" s="27">
        <v>4571522</v>
      </c>
      <c r="C31" s="28" t="s">
        <v>61</v>
      </c>
      <c r="D31" s="60" t="s">
        <v>155</v>
      </c>
      <c r="E31" s="29">
        <v>900000</v>
      </c>
      <c r="F31" s="42">
        <v>900000</v>
      </c>
      <c r="G31" s="42">
        <v>900000</v>
      </c>
      <c r="H31" s="42">
        <v>900000</v>
      </c>
      <c r="I31" s="42">
        <v>900000</v>
      </c>
      <c r="J31" s="42">
        <v>900000</v>
      </c>
      <c r="K31" s="29">
        <v>900000</v>
      </c>
      <c r="L31" s="42">
        <v>900000</v>
      </c>
      <c r="M31" s="42">
        <v>900000</v>
      </c>
      <c r="N31" s="29">
        <v>900000</v>
      </c>
      <c r="O31" s="29">
        <v>900000</v>
      </c>
      <c r="P31" s="43">
        <v>900000</v>
      </c>
      <c r="Q31" s="61">
        <f t="shared" si="0"/>
        <v>10800000</v>
      </c>
      <c r="R31" s="62"/>
      <c r="S31" s="63">
        <f t="shared" si="1"/>
        <v>900000</v>
      </c>
      <c r="T31" s="64"/>
      <c r="U31" s="65"/>
      <c r="V31" s="66"/>
    </row>
    <row r="32" spans="1:22" s="2" customFormat="1" ht="33.75" x14ac:dyDescent="0.25">
      <c r="A32" s="59">
        <v>19</v>
      </c>
      <c r="B32" s="10">
        <v>5329700</v>
      </c>
      <c r="C32" s="28" t="s">
        <v>62</v>
      </c>
      <c r="D32" s="60" t="s">
        <v>152</v>
      </c>
      <c r="E32" s="29">
        <v>900000</v>
      </c>
      <c r="F32" s="42">
        <v>900000</v>
      </c>
      <c r="G32" s="42">
        <v>900000</v>
      </c>
      <c r="H32" s="42">
        <v>900000</v>
      </c>
      <c r="I32" s="42">
        <v>900000</v>
      </c>
      <c r="J32" s="42">
        <v>900000</v>
      </c>
      <c r="K32" s="29">
        <v>900000</v>
      </c>
      <c r="L32" s="42">
        <v>0</v>
      </c>
      <c r="M32" s="42">
        <v>900000</v>
      </c>
      <c r="N32" s="29">
        <v>900000</v>
      </c>
      <c r="O32" s="29">
        <v>900000</v>
      </c>
      <c r="P32" s="43">
        <v>900000</v>
      </c>
      <c r="Q32" s="61">
        <f t="shared" si="0"/>
        <v>9900000</v>
      </c>
      <c r="R32" s="62"/>
      <c r="S32" s="63">
        <f t="shared" si="1"/>
        <v>825000</v>
      </c>
      <c r="T32" s="64"/>
      <c r="U32" s="65"/>
      <c r="V32" s="66"/>
    </row>
    <row r="33" spans="1:22" s="2" customFormat="1" ht="45" x14ac:dyDescent="0.25">
      <c r="A33" s="59">
        <v>20</v>
      </c>
      <c r="B33" s="27">
        <v>3650527</v>
      </c>
      <c r="C33" s="28" t="s">
        <v>63</v>
      </c>
      <c r="D33" s="60" t="s">
        <v>156</v>
      </c>
      <c r="E33" s="29">
        <v>900000</v>
      </c>
      <c r="F33" s="42">
        <v>900000</v>
      </c>
      <c r="G33" s="29">
        <v>900000</v>
      </c>
      <c r="H33" s="29">
        <v>900000</v>
      </c>
      <c r="I33" s="29">
        <v>900000</v>
      </c>
      <c r="J33" s="42">
        <v>900000</v>
      </c>
      <c r="K33" s="43">
        <v>360000</v>
      </c>
      <c r="L33" s="42">
        <v>0</v>
      </c>
      <c r="M33" s="42">
        <v>0</v>
      </c>
      <c r="N33" s="29">
        <v>630000</v>
      </c>
      <c r="O33" s="29">
        <v>900000</v>
      </c>
      <c r="P33" s="43">
        <v>900000</v>
      </c>
      <c r="Q33" s="61">
        <f t="shared" si="0"/>
        <v>8190000</v>
      </c>
      <c r="R33" s="62"/>
      <c r="S33" s="63">
        <f t="shared" si="1"/>
        <v>682500</v>
      </c>
      <c r="T33" s="64"/>
      <c r="U33" s="65"/>
      <c r="V33" s="66"/>
    </row>
    <row r="34" spans="1:22" s="2" customFormat="1" ht="45" x14ac:dyDescent="0.25">
      <c r="A34" s="59">
        <v>21</v>
      </c>
      <c r="B34" s="29">
        <v>5458114</v>
      </c>
      <c r="C34" s="28" t="s">
        <v>64</v>
      </c>
      <c r="D34" s="60" t="s">
        <v>157</v>
      </c>
      <c r="E34" s="42">
        <v>0</v>
      </c>
      <c r="F34" s="42">
        <v>0</v>
      </c>
      <c r="G34" s="67">
        <v>0</v>
      </c>
      <c r="H34" s="67">
        <v>0</v>
      </c>
      <c r="I34" s="67">
        <v>900000</v>
      </c>
      <c r="J34" s="67">
        <v>900000</v>
      </c>
      <c r="K34" s="29">
        <v>360000</v>
      </c>
      <c r="L34" s="42">
        <v>0</v>
      </c>
      <c r="M34" s="42">
        <v>900000</v>
      </c>
      <c r="N34" s="29">
        <v>900000</v>
      </c>
      <c r="O34" s="29">
        <v>900000</v>
      </c>
      <c r="P34" s="43">
        <v>900000</v>
      </c>
      <c r="Q34" s="61">
        <f t="shared" si="0"/>
        <v>5760000</v>
      </c>
      <c r="R34" s="68"/>
      <c r="S34" s="63">
        <f t="shared" si="1"/>
        <v>480000</v>
      </c>
      <c r="T34" s="64"/>
      <c r="U34" s="65"/>
      <c r="V34" s="66"/>
    </row>
    <row r="35" spans="1:22" s="2" customFormat="1" ht="45" x14ac:dyDescent="0.25">
      <c r="A35" s="59">
        <v>22</v>
      </c>
      <c r="B35" s="29">
        <v>5758616</v>
      </c>
      <c r="C35" s="28" t="s">
        <v>65</v>
      </c>
      <c r="D35" s="60" t="s">
        <v>150</v>
      </c>
      <c r="E35" s="42">
        <v>0</v>
      </c>
      <c r="F35" s="42">
        <v>0</v>
      </c>
      <c r="G35" s="69">
        <v>480000</v>
      </c>
      <c r="H35" s="67">
        <v>900000</v>
      </c>
      <c r="I35" s="67">
        <v>900000</v>
      </c>
      <c r="J35" s="67">
        <v>900000</v>
      </c>
      <c r="K35" s="29">
        <v>900000</v>
      </c>
      <c r="L35" s="42">
        <v>900000</v>
      </c>
      <c r="M35" s="42">
        <v>0</v>
      </c>
      <c r="N35" s="29">
        <v>0</v>
      </c>
      <c r="O35" s="29">
        <v>0</v>
      </c>
      <c r="P35" s="70">
        <v>600000</v>
      </c>
      <c r="Q35" s="61">
        <f t="shared" si="0"/>
        <v>5580000</v>
      </c>
      <c r="R35" s="68"/>
      <c r="S35" s="63">
        <f t="shared" si="1"/>
        <v>465000</v>
      </c>
      <c r="T35" s="64"/>
      <c r="U35" s="65"/>
      <c r="V35" s="66"/>
    </row>
    <row r="36" spans="1:22" s="2" customFormat="1" ht="33.75" x14ac:dyDescent="0.25">
      <c r="A36" s="59">
        <v>23</v>
      </c>
      <c r="B36" s="27">
        <v>3018275</v>
      </c>
      <c r="C36" s="28" t="s">
        <v>66</v>
      </c>
      <c r="D36" s="60" t="s">
        <v>158</v>
      </c>
      <c r="E36" s="29">
        <v>1000000</v>
      </c>
      <c r="F36" s="42">
        <v>1000000</v>
      </c>
      <c r="G36" s="42">
        <v>1000000</v>
      </c>
      <c r="H36" s="42">
        <v>1000000</v>
      </c>
      <c r="I36" s="42">
        <v>1000000</v>
      </c>
      <c r="J36" s="42">
        <v>1000000</v>
      </c>
      <c r="K36" s="29">
        <v>1665000</v>
      </c>
      <c r="L36" s="29">
        <v>1395000</v>
      </c>
      <c r="M36" s="29">
        <v>1350000</v>
      </c>
      <c r="N36" s="29">
        <v>1620000</v>
      </c>
      <c r="O36" s="29">
        <v>1350000</v>
      </c>
      <c r="P36" s="43">
        <f>45000*26</f>
        <v>1170000</v>
      </c>
      <c r="Q36" s="61">
        <f t="shared" si="0"/>
        <v>14550000</v>
      </c>
      <c r="R36" s="62"/>
      <c r="S36" s="63">
        <f t="shared" si="1"/>
        <v>1212500</v>
      </c>
      <c r="T36" s="64"/>
      <c r="U36" s="65"/>
      <c r="V36" s="66"/>
    </row>
    <row r="37" spans="1:22" s="2" customFormat="1" ht="33.75" x14ac:dyDescent="0.25">
      <c r="A37" s="59">
        <v>24</v>
      </c>
      <c r="B37" s="27">
        <v>4539928</v>
      </c>
      <c r="C37" s="28" t="s">
        <v>67</v>
      </c>
      <c r="D37" s="60" t="s">
        <v>151</v>
      </c>
      <c r="E37" s="29">
        <v>1000000</v>
      </c>
      <c r="F37" s="42">
        <v>1000000</v>
      </c>
      <c r="G37" s="42">
        <v>1000000</v>
      </c>
      <c r="H37" s="42">
        <v>1000000</v>
      </c>
      <c r="I37" s="42">
        <v>1000000</v>
      </c>
      <c r="J37" s="42">
        <v>1000000</v>
      </c>
      <c r="K37" s="29">
        <v>1000000</v>
      </c>
      <c r="L37" s="42">
        <v>1000000</v>
      </c>
      <c r="M37" s="42">
        <v>1000000</v>
      </c>
      <c r="N37" s="29">
        <v>1000000</v>
      </c>
      <c r="O37" s="29">
        <v>1000000</v>
      </c>
      <c r="P37" s="43">
        <v>1000000</v>
      </c>
      <c r="Q37" s="61">
        <f t="shared" si="0"/>
        <v>12000000</v>
      </c>
      <c r="R37" s="62"/>
      <c r="S37" s="63">
        <f t="shared" si="1"/>
        <v>1000000</v>
      </c>
      <c r="T37" s="64"/>
      <c r="U37" s="65"/>
      <c r="V37" s="66"/>
    </row>
    <row r="38" spans="1:22" s="2" customFormat="1" ht="33.75" x14ac:dyDescent="0.25">
      <c r="A38" s="59">
        <v>25</v>
      </c>
      <c r="B38" s="10">
        <v>2350924</v>
      </c>
      <c r="C38" s="28" t="s">
        <v>68</v>
      </c>
      <c r="D38" s="60" t="s">
        <v>159</v>
      </c>
      <c r="E38" s="29">
        <v>433333.33333333337</v>
      </c>
      <c r="F38" s="42">
        <v>1000000</v>
      </c>
      <c r="G38" s="42">
        <v>1000000</v>
      </c>
      <c r="H38" s="42">
        <v>1000000</v>
      </c>
      <c r="I38" s="42">
        <v>1000000</v>
      </c>
      <c r="J38" s="42">
        <v>1000000</v>
      </c>
      <c r="K38" s="29">
        <v>1000000</v>
      </c>
      <c r="L38" s="42">
        <v>1000000</v>
      </c>
      <c r="M38" s="42">
        <v>1000000</v>
      </c>
      <c r="N38" s="29">
        <v>1000000</v>
      </c>
      <c r="O38" s="29">
        <v>1000000</v>
      </c>
      <c r="P38" s="43">
        <v>1000000</v>
      </c>
      <c r="Q38" s="61">
        <f t="shared" si="0"/>
        <v>11433333.333333334</v>
      </c>
      <c r="R38" s="62"/>
      <c r="S38" s="63">
        <f t="shared" si="1"/>
        <v>952777.77777777787</v>
      </c>
      <c r="T38" s="64"/>
      <c r="U38" s="65"/>
      <c r="V38" s="66"/>
    </row>
    <row r="39" spans="1:22" s="2" customFormat="1" ht="45" x14ac:dyDescent="0.25">
      <c r="A39" s="59">
        <v>26</v>
      </c>
      <c r="B39" s="27">
        <v>3411258</v>
      </c>
      <c r="C39" s="28" t="s">
        <v>69</v>
      </c>
      <c r="D39" s="60" t="s">
        <v>160</v>
      </c>
      <c r="E39" s="42">
        <v>1000000</v>
      </c>
      <c r="F39" s="42">
        <v>1000000</v>
      </c>
      <c r="G39" s="42">
        <v>1000000</v>
      </c>
      <c r="H39" s="42">
        <v>1000000</v>
      </c>
      <c r="I39" s="42">
        <v>1000000</v>
      </c>
      <c r="J39" s="42">
        <v>1000000</v>
      </c>
      <c r="K39" s="29">
        <v>1000000</v>
      </c>
      <c r="L39" s="42">
        <v>1000000</v>
      </c>
      <c r="M39" s="42">
        <v>1000000</v>
      </c>
      <c r="N39" s="29">
        <v>1000000</v>
      </c>
      <c r="O39" s="29">
        <v>1000000</v>
      </c>
      <c r="P39" s="43">
        <v>1000000</v>
      </c>
      <c r="Q39" s="61">
        <f t="shared" si="0"/>
        <v>12000000</v>
      </c>
      <c r="R39" s="62"/>
      <c r="S39" s="63">
        <f t="shared" si="1"/>
        <v>1000000</v>
      </c>
      <c r="T39" s="64"/>
      <c r="U39" s="65"/>
      <c r="V39" s="66"/>
    </row>
    <row r="40" spans="1:22" s="2" customFormat="1" ht="45" x14ac:dyDescent="0.25">
      <c r="A40" s="59">
        <v>27</v>
      </c>
      <c r="B40" s="27">
        <v>781764</v>
      </c>
      <c r="C40" s="28" t="s">
        <v>70</v>
      </c>
      <c r="D40" s="60" t="s">
        <v>161</v>
      </c>
      <c r="E40" s="29">
        <v>1000000</v>
      </c>
      <c r="F40" s="42">
        <v>1000000</v>
      </c>
      <c r="G40" s="42">
        <v>1000000</v>
      </c>
      <c r="H40" s="42">
        <v>1000000</v>
      </c>
      <c r="I40" s="42">
        <v>1000000</v>
      </c>
      <c r="J40" s="42">
        <v>1000000</v>
      </c>
      <c r="K40" s="29">
        <v>1000000</v>
      </c>
      <c r="L40" s="42">
        <v>1200000</v>
      </c>
      <c r="M40" s="42">
        <v>1200000</v>
      </c>
      <c r="N40" s="29">
        <v>1200000</v>
      </c>
      <c r="O40" s="29">
        <v>1200000</v>
      </c>
      <c r="P40" s="43">
        <v>1200000</v>
      </c>
      <c r="Q40" s="61">
        <f t="shared" si="0"/>
        <v>13000000</v>
      </c>
      <c r="R40" s="62"/>
      <c r="S40" s="63">
        <f t="shared" si="1"/>
        <v>1083333.3333333333</v>
      </c>
      <c r="T40" s="64"/>
      <c r="U40" s="65"/>
      <c r="V40" s="66"/>
    </row>
    <row r="41" spans="1:22" s="2" customFormat="1" ht="33.75" x14ac:dyDescent="0.25">
      <c r="A41" s="59">
        <v>28</v>
      </c>
      <c r="B41" s="27">
        <v>902609</v>
      </c>
      <c r="C41" s="28" t="s">
        <v>71</v>
      </c>
      <c r="D41" s="60" t="s">
        <v>152</v>
      </c>
      <c r="E41" s="29">
        <v>1000000</v>
      </c>
      <c r="F41" s="42">
        <v>1000000</v>
      </c>
      <c r="G41" s="42">
        <v>1000000</v>
      </c>
      <c r="H41" s="42">
        <v>1000000</v>
      </c>
      <c r="I41" s="42">
        <v>1000000</v>
      </c>
      <c r="J41" s="29">
        <v>1000000</v>
      </c>
      <c r="K41" s="29">
        <v>1000000</v>
      </c>
      <c r="L41" s="42">
        <v>1000000</v>
      </c>
      <c r="M41" s="42">
        <v>1000000</v>
      </c>
      <c r="N41" s="29">
        <v>1000000</v>
      </c>
      <c r="O41" s="29">
        <v>0</v>
      </c>
      <c r="P41" s="70">
        <v>666667</v>
      </c>
      <c r="Q41" s="61">
        <f t="shared" si="0"/>
        <v>10666667</v>
      </c>
      <c r="R41" s="62"/>
      <c r="S41" s="63">
        <f t="shared" si="1"/>
        <v>888888.91666666663</v>
      </c>
      <c r="T41" s="64"/>
      <c r="U41" s="65"/>
      <c r="V41" s="66"/>
    </row>
    <row r="42" spans="1:22" s="2" customFormat="1" ht="33.75" x14ac:dyDescent="0.25">
      <c r="A42" s="59">
        <v>29</v>
      </c>
      <c r="B42" s="27">
        <v>1009762</v>
      </c>
      <c r="C42" s="28" t="s">
        <v>72</v>
      </c>
      <c r="D42" s="60" t="s">
        <v>162</v>
      </c>
      <c r="E42" s="29">
        <v>1000000</v>
      </c>
      <c r="F42" s="42">
        <v>1000000</v>
      </c>
      <c r="G42" s="42">
        <v>1000000</v>
      </c>
      <c r="H42" s="42">
        <v>1000000</v>
      </c>
      <c r="I42" s="42">
        <v>1000000</v>
      </c>
      <c r="J42" s="42">
        <v>1000000</v>
      </c>
      <c r="K42" s="29">
        <v>1000000</v>
      </c>
      <c r="L42" s="42">
        <v>1000000</v>
      </c>
      <c r="M42" s="42">
        <v>0</v>
      </c>
      <c r="N42" s="29">
        <v>0</v>
      </c>
      <c r="O42" s="29">
        <v>866666.66666666674</v>
      </c>
      <c r="P42" s="42">
        <v>1000000</v>
      </c>
      <c r="Q42" s="61">
        <f t="shared" si="0"/>
        <v>9866666.666666666</v>
      </c>
      <c r="R42" s="62"/>
      <c r="S42" s="63">
        <f t="shared" si="1"/>
        <v>822222.22222222213</v>
      </c>
      <c r="T42" s="64"/>
      <c r="U42" s="65"/>
      <c r="V42" s="66"/>
    </row>
    <row r="43" spans="1:22" s="2" customFormat="1" ht="45" x14ac:dyDescent="0.25">
      <c r="A43" s="59">
        <v>30</v>
      </c>
      <c r="B43" s="27">
        <v>5081227</v>
      </c>
      <c r="C43" s="28" t="s">
        <v>73</v>
      </c>
      <c r="D43" s="60" t="s">
        <v>163</v>
      </c>
      <c r="E43" s="29">
        <v>1000000</v>
      </c>
      <c r="F43" s="42">
        <v>1000000</v>
      </c>
      <c r="G43" s="42">
        <v>1000000</v>
      </c>
      <c r="H43" s="42">
        <v>1000000</v>
      </c>
      <c r="I43" s="42">
        <v>1000000</v>
      </c>
      <c r="J43" s="42">
        <v>1000000</v>
      </c>
      <c r="K43" s="29">
        <v>400000</v>
      </c>
      <c r="L43" s="42">
        <v>0</v>
      </c>
      <c r="M43" s="42">
        <v>0</v>
      </c>
      <c r="N43" s="29">
        <v>1000000</v>
      </c>
      <c r="O43" s="29">
        <v>1000000</v>
      </c>
      <c r="P43" s="43">
        <v>1000000</v>
      </c>
      <c r="Q43" s="61">
        <f t="shared" si="0"/>
        <v>9400000</v>
      </c>
      <c r="R43" s="62"/>
      <c r="S43" s="63">
        <f t="shared" si="1"/>
        <v>783333.33333333337</v>
      </c>
      <c r="T43" s="64"/>
      <c r="U43" s="65"/>
      <c r="V43" s="66"/>
    </row>
    <row r="44" spans="1:22" s="2" customFormat="1" ht="45" x14ac:dyDescent="0.25">
      <c r="A44" s="59">
        <v>31</v>
      </c>
      <c r="B44" s="10">
        <v>4505075</v>
      </c>
      <c r="C44" s="28" t="s">
        <v>74</v>
      </c>
      <c r="D44" s="60" t="s">
        <v>164</v>
      </c>
      <c r="E44" s="29">
        <v>1000000</v>
      </c>
      <c r="F44" s="42">
        <v>1000000</v>
      </c>
      <c r="G44" s="42">
        <v>1000000</v>
      </c>
      <c r="H44" s="42">
        <v>1000000</v>
      </c>
      <c r="I44" s="42">
        <v>1000000</v>
      </c>
      <c r="J44" s="42">
        <v>1000000</v>
      </c>
      <c r="K44" s="29">
        <v>1000000</v>
      </c>
      <c r="L44" s="42">
        <v>1000000</v>
      </c>
      <c r="M44" s="42">
        <v>1000000</v>
      </c>
      <c r="N44" s="29">
        <v>1000000</v>
      </c>
      <c r="O44" s="29">
        <v>1000000</v>
      </c>
      <c r="P44" s="43">
        <v>1000000</v>
      </c>
      <c r="Q44" s="61">
        <f t="shared" si="0"/>
        <v>12000000</v>
      </c>
      <c r="R44" s="62"/>
      <c r="S44" s="63">
        <f t="shared" si="1"/>
        <v>1000000</v>
      </c>
      <c r="T44" s="64"/>
      <c r="U44" s="65"/>
      <c r="V44" s="66"/>
    </row>
    <row r="45" spans="1:22" s="2" customFormat="1" ht="33.75" x14ac:dyDescent="0.25">
      <c r="A45" s="59">
        <v>32</v>
      </c>
      <c r="B45" s="27">
        <v>894956</v>
      </c>
      <c r="C45" s="28" t="s">
        <v>75</v>
      </c>
      <c r="D45" s="60" t="s">
        <v>162</v>
      </c>
      <c r="E45" s="29">
        <v>1000000</v>
      </c>
      <c r="F45" s="42">
        <v>1000000</v>
      </c>
      <c r="G45" s="42">
        <v>1000000</v>
      </c>
      <c r="H45" s="42">
        <v>1000000</v>
      </c>
      <c r="I45" s="42">
        <v>1000000</v>
      </c>
      <c r="J45" s="42">
        <v>1000000</v>
      </c>
      <c r="K45" s="29">
        <v>1000000</v>
      </c>
      <c r="L45" s="42">
        <v>1000000</v>
      </c>
      <c r="M45" s="42">
        <v>1000000</v>
      </c>
      <c r="N45" s="29">
        <v>1000000</v>
      </c>
      <c r="O45" s="29">
        <v>1000000</v>
      </c>
      <c r="P45" s="43">
        <v>1000000</v>
      </c>
      <c r="Q45" s="61">
        <f t="shared" si="0"/>
        <v>12000000</v>
      </c>
      <c r="R45" s="62"/>
      <c r="S45" s="63">
        <f t="shared" si="1"/>
        <v>1000000</v>
      </c>
      <c r="T45" s="64"/>
      <c r="U45" s="65"/>
      <c r="V45" s="66"/>
    </row>
    <row r="46" spans="1:22" s="2" customFormat="1" ht="45" x14ac:dyDescent="0.25">
      <c r="A46" s="59">
        <v>33</v>
      </c>
      <c r="B46" s="27">
        <v>2338413</v>
      </c>
      <c r="C46" s="28" t="s">
        <v>76</v>
      </c>
      <c r="D46" s="60" t="s">
        <v>165</v>
      </c>
      <c r="E46" s="29">
        <v>0</v>
      </c>
      <c r="F46" s="42">
        <v>1000000</v>
      </c>
      <c r="G46" s="42">
        <v>1000000</v>
      </c>
      <c r="H46" s="42">
        <v>1000000</v>
      </c>
      <c r="I46" s="42">
        <v>1000000</v>
      </c>
      <c r="J46" s="42">
        <v>1000000</v>
      </c>
      <c r="K46" s="29">
        <v>1000000</v>
      </c>
      <c r="L46" s="42">
        <v>1000000</v>
      </c>
      <c r="M46" s="42">
        <v>1000000</v>
      </c>
      <c r="N46" s="29">
        <v>1000000</v>
      </c>
      <c r="O46" s="29">
        <v>1000000</v>
      </c>
      <c r="P46" s="43">
        <v>1000000</v>
      </c>
      <c r="Q46" s="61">
        <f t="shared" si="0"/>
        <v>11000000</v>
      </c>
      <c r="R46" s="62"/>
      <c r="S46" s="63">
        <f t="shared" si="1"/>
        <v>916666.66666666663</v>
      </c>
      <c r="T46" s="64"/>
      <c r="U46" s="65"/>
      <c r="V46" s="66"/>
    </row>
    <row r="47" spans="1:22" s="2" customFormat="1" ht="45" x14ac:dyDescent="0.25">
      <c r="A47" s="59">
        <v>34</v>
      </c>
      <c r="B47" s="27">
        <v>2815330</v>
      </c>
      <c r="C47" s="28" t="s">
        <v>77</v>
      </c>
      <c r="D47" s="60" t="s">
        <v>166</v>
      </c>
      <c r="E47" s="29">
        <v>0</v>
      </c>
      <c r="F47" s="42">
        <v>1200000</v>
      </c>
      <c r="G47" s="42">
        <f>1200000+240000</f>
        <v>1440000</v>
      </c>
      <c r="H47" s="29">
        <v>1200000</v>
      </c>
      <c r="I47" s="42">
        <v>1200000</v>
      </c>
      <c r="J47" s="29">
        <v>1200000</v>
      </c>
      <c r="K47" s="29">
        <v>1200000</v>
      </c>
      <c r="L47" s="42">
        <v>1200000</v>
      </c>
      <c r="M47" s="29">
        <v>1200000</v>
      </c>
      <c r="N47" s="29">
        <v>1200000</v>
      </c>
      <c r="O47" s="29">
        <f>1200000+350000</f>
        <v>1550000</v>
      </c>
      <c r="P47" s="43">
        <v>1200000</v>
      </c>
      <c r="Q47" s="61">
        <f t="shared" si="0"/>
        <v>13790000</v>
      </c>
      <c r="R47" s="62"/>
      <c r="S47" s="63">
        <f t="shared" si="1"/>
        <v>1149166.6666666667</v>
      </c>
      <c r="T47" s="64"/>
      <c r="U47" s="65"/>
      <c r="V47" s="66"/>
    </row>
    <row r="48" spans="1:22" s="2" customFormat="1" ht="33.75" x14ac:dyDescent="0.25">
      <c r="A48" s="59">
        <v>35</v>
      </c>
      <c r="B48" s="27">
        <v>1248854</v>
      </c>
      <c r="C48" s="28" t="s">
        <v>78</v>
      </c>
      <c r="D48" s="60" t="s">
        <v>167</v>
      </c>
      <c r="E48" s="29">
        <v>1200000</v>
      </c>
      <c r="F48" s="42">
        <v>1200000</v>
      </c>
      <c r="G48" s="42">
        <v>1200000</v>
      </c>
      <c r="H48" s="42">
        <v>1200000</v>
      </c>
      <c r="I48" s="42">
        <v>1200000</v>
      </c>
      <c r="J48" s="42">
        <v>1200000</v>
      </c>
      <c r="K48" s="29">
        <v>1200000</v>
      </c>
      <c r="L48" s="42">
        <v>1200000</v>
      </c>
      <c r="M48" s="42">
        <v>1200000</v>
      </c>
      <c r="N48" s="29">
        <v>1200000</v>
      </c>
      <c r="O48" s="29">
        <v>1200000</v>
      </c>
      <c r="P48" s="43">
        <v>1200000</v>
      </c>
      <c r="Q48" s="61">
        <f t="shared" si="0"/>
        <v>14400000</v>
      </c>
      <c r="R48" s="62"/>
      <c r="S48" s="63">
        <f t="shared" si="1"/>
        <v>1200000</v>
      </c>
      <c r="T48" s="64"/>
      <c r="U48" s="65"/>
      <c r="V48" s="66"/>
    </row>
    <row r="49" spans="1:22" s="2" customFormat="1" ht="33.75" x14ac:dyDescent="0.25">
      <c r="A49" s="59">
        <v>36</v>
      </c>
      <c r="B49" s="27">
        <v>4436076</v>
      </c>
      <c r="C49" s="28" t="s">
        <v>79</v>
      </c>
      <c r="D49" s="60" t="s">
        <v>168</v>
      </c>
      <c r="E49" s="29">
        <v>1200000</v>
      </c>
      <c r="F49" s="42">
        <v>1200000</v>
      </c>
      <c r="G49" s="42">
        <v>1200000</v>
      </c>
      <c r="H49" s="42">
        <v>1200000</v>
      </c>
      <c r="I49" s="42">
        <v>1200000</v>
      </c>
      <c r="J49" s="42">
        <v>1200000</v>
      </c>
      <c r="K49" s="29">
        <v>1200000</v>
      </c>
      <c r="L49" s="42">
        <v>1200000</v>
      </c>
      <c r="M49" s="42">
        <v>1200000</v>
      </c>
      <c r="N49" s="29">
        <v>1200000</v>
      </c>
      <c r="O49" s="29">
        <v>1200000</v>
      </c>
      <c r="P49" s="43">
        <v>1200000</v>
      </c>
      <c r="Q49" s="61">
        <f t="shared" si="0"/>
        <v>14400000</v>
      </c>
      <c r="R49" s="62"/>
      <c r="S49" s="63">
        <f t="shared" si="1"/>
        <v>1200000</v>
      </c>
      <c r="T49" s="64"/>
      <c r="U49" s="65"/>
      <c r="V49" s="66"/>
    </row>
    <row r="50" spans="1:22" s="2" customFormat="1" ht="33.75" x14ac:dyDescent="0.25">
      <c r="A50" s="59">
        <v>37</v>
      </c>
      <c r="B50" s="10">
        <v>5335213</v>
      </c>
      <c r="C50" s="28" t="s">
        <v>80</v>
      </c>
      <c r="D50" s="60" t="s">
        <v>169</v>
      </c>
      <c r="E50" s="29">
        <v>1200000</v>
      </c>
      <c r="F50" s="42">
        <v>1200000</v>
      </c>
      <c r="G50" s="42">
        <v>1200000</v>
      </c>
      <c r="H50" s="42">
        <v>1200000</v>
      </c>
      <c r="I50" s="42">
        <v>1500000</v>
      </c>
      <c r="J50" s="42">
        <v>1500000</v>
      </c>
      <c r="K50" s="29">
        <v>1500000</v>
      </c>
      <c r="L50" s="42">
        <v>1500000</v>
      </c>
      <c r="M50" s="42">
        <v>1500000</v>
      </c>
      <c r="N50" s="29">
        <v>1500000</v>
      </c>
      <c r="O50" s="29">
        <v>1500000</v>
      </c>
      <c r="P50" s="43">
        <v>1500000</v>
      </c>
      <c r="Q50" s="61">
        <f t="shared" si="0"/>
        <v>16800000</v>
      </c>
      <c r="R50" s="62"/>
      <c r="S50" s="63">
        <f t="shared" si="1"/>
        <v>1400000</v>
      </c>
      <c r="T50" s="64"/>
      <c r="U50" s="65"/>
      <c r="V50" s="66"/>
    </row>
    <row r="51" spans="1:22" s="2" customFormat="1" ht="45" x14ac:dyDescent="0.25">
      <c r="A51" s="59">
        <v>38</v>
      </c>
      <c r="B51" s="27">
        <v>1244170</v>
      </c>
      <c r="C51" s="28" t="s">
        <v>81</v>
      </c>
      <c r="D51" s="60" t="s">
        <v>166</v>
      </c>
      <c r="E51" s="29">
        <v>1200000</v>
      </c>
      <c r="F51" s="42">
        <v>1200000</v>
      </c>
      <c r="G51" s="42">
        <f>1200000+240000</f>
        <v>1440000</v>
      </c>
      <c r="H51" s="42">
        <v>1200000</v>
      </c>
      <c r="I51" s="42">
        <v>1200000</v>
      </c>
      <c r="J51" s="42">
        <v>1200000</v>
      </c>
      <c r="K51" s="29">
        <v>1200000</v>
      </c>
      <c r="L51" s="42">
        <v>1200000</v>
      </c>
      <c r="M51" s="42">
        <v>1200000</v>
      </c>
      <c r="N51" s="29">
        <v>1200000</v>
      </c>
      <c r="O51" s="29">
        <f>1200000+350000</f>
        <v>1550000</v>
      </c>
      <c r="P51" s="43">
        <v>1200000</v>
      </c>
      <c r="Q51" s="61">
        <f t="shared" si="0"/>
        <v>14990000</v>
      </c>
      <c r="R51" s="62"/>
      <c r="S51" s="63">
        <f t="shared" si="1"/>
        <v>1249166.6666666667</v>
      </c>
      <c r="T51" s="64"/>
      <c r="U51" s="65"/>
      <c r="V51" s="66"/>
    </row>
    <row r="52" spans="1:22" s="2" customFormat="1" ht="18" x14ac:dyDescent="0.25">
      <c r="A52" s="59">
        <v>39</v>
      </c>
      <c r="B52" s="27">
        <v>1442118</v>
      </c>
      <c r="C52" s="30" t="s">
        <v>82</v>
      </c>
      <c r="D52" s="60" t="s">
        <v>170</v>
      </c>
      <c r="E52" s="29">
        <v>1200000</v>
      </c>
      <c r="F52" s="42">
        <f>1200000+240000</f>
        <v>1440000</v>
      </c>
      <c r="G52" s="42">
        <f>1200000+240000</f>
        <v>1440000</v>
      </c>
      <c r="H52" s="42">
        <v>1200000</v>
      </c>
      <c r="I52" s="42">
        <v>1200000</v>
      </c>
      <c r="J52" s="42">
        <v>1200000</v>
      </c>
      <c r="K52" s="29">
        <v>1200000</v>
      </c>
      <c r="L52" s="42">
        <v>1200000</v>
      </c>
      <c r="M52" s="42">
        <v>1200000</v>
      </c>
      <c r="N52" s="29">
        <v>1200000</v>
      </c>
      <c r="O52" s="29">
        <v>1200000</v>
      </c>
      <c r="P52" s="43">
        <v>1200000</v>
      </c>
      <c r="Q52" s="61">
        <f t="shared" si="0"/>
        <v>14880000</v>
      </c>
      <c r="R52" s="62">
        <v>600000</v>
      </c>
      <c r="S52" s="63">
        <f t="shared" si="1"/>
        <v>640000</v>
      </c>
      <c r="T52" s="64"/>
      <c r="U52" s="65"/>
      <c r="V52" s="66"/>
    </row>
    <row r="53" spans="1:22" s="2" customFormat="1" ht="18" x14ac:dyDescent="0.25">
      <c r="A53" s="59">
        <v>40</v>
      </c>
      <c r="B53" s="27">
        <v>3734980</v>
      </c>
      <c r="C53" s="30" t="s">
        <v>83</v>
      </c>
      <c r="D53" s="60" t="s">
        <v>171</v>
      </c>
      <c r="E53" s="29">
        <v>1200000</v>
      </c>
      <c r="F53" s="42">
        <v>1200000</v>
      </c>
      <c r="G53" s="42">
        <v>1200000</v>
      </c>
      <c r="H53" s="42">
        <v>1200000</v>
      </c>
      <c r="I53" s="42">
        <v>1200000</v>
      </c>
      <c r="J53" s="42">
        <v>1200000</v>
      </c>
      <c r="K53" s="29">
        <v>480000</v>
      </c>
      <c r="L53" s="42">
        <v>0</v>
      </c>
      <c r="M53" s="42">
        <v>1200000</v>
      </c>
      <c r="N53" s="29">
        <v>1200000</v>
      </c>
      <c r="O53" s="29">
        <v>1200000</v>
      </c>
      <c r="P53" s="43">
        <v>1200000</v>
      </c>
      <c r="Q53" s="61">
        <f t="shared" si="0"/>
        <v>12480000</v>
      </c>
      <c r="R53" s="62"/>
      <c r="S53" s="63">
        <f t="shared" si="1"/>
        <v>1040000</v>
      </c>
      <c r="T53" s="64"/>
      <c r="U53" s="65"/>
      <c r="V53" s="66"/>
    </row>
    <row r="54" spans="1:22" s="2" customFormat="1" ht="45" x14ac:dyDescent="0.25">
      <c r="A54" s="59">
        <v>41</v>
      </c>
      <c r="B54" s="27">
        <v>4649813</v>
      </c>
      <c r="C54" s="28" t="s">
        <v>84</v>
      </c>
      <c r="D54" s="60" t="s">
        <v>160</v>
      </c>
      <c r="E54" s="29">
        <v>1200000</v>
      </c>
      <c r="F54" s="42">
        <v>1200000</v>
      </c>
      <c r="G54" s="42">
        <v>1200000</v>
      </c>
      <c r="H54" s="42">
        <v>1200000</v>
      </c>
      <c r="I54" s="42">
        <v>1200000</v>
      </c>
      <c r="J54" s="42">
        <v>1200000</v>
      </c>
      <c r="K54" s="29">
        <v>1200000</v>
      </c>
      <c r="L54" s="42">
        <v>1200000</v>
      </c>
      <c r="M54" s="42">
        <v>1200000</v>
      </c>
      <c r="N54" s="29">
        <v>1200000</v>
      </c>
      <c r="O54" s="29">
        <v>1200000</v>
      </c>
      <c r="P54" s="43">
        <v>1200000</v>
      </c>
      <c r="Q54" s="61">
        <f t="shared" si="0"/>
        <v>14400000</v>
      </c>
      <c r="R54" s="62"/>
      <c r="S54" s="63">
        <f t="shared" si="1"/>
        <v>1200000</v>
      </c>
      <c r="T54" s="64"/>
      <c r="U54" s="65"/>
      <c r="V54" s="66"/>
    </row>
    <row r="55" spans="1:22" s="2" customFormat="1" ht="45" x14ac:dyDescent="0.25">
      <c r="A55" s="59">
        <v>42</v>
      </c>
      <c r="B55" s="27">
        <v>4644430</v>
      </c>
      <c r="C55" s="28" t="s">
        <v>85</v>
      </c>
      <c r="D55" s="60" t="s">
        <v>172</v>
      </c>
      <c r="E55" s="29">
        <v>1200000</v>
      </c>
      <c r="F55" s="42">
        <v>1200000</v>
      </c>
      <c r="G55" s="42">
        <v>1200000</v>
      </c>
      <c r="H55" s="42">
        <v>1200000</v>
      </c>
      <c r="I55" s="42">
        <v>1200000</v>
      </c>
      <c r="J55" s="42">
        <v>1200000</v>
      </c>
      <c r="K55" s="29">
        <v>1200000</v>
      </c>
      <c r="L55" s="42">
        <v>1200000</v>
      </c>
      <c r="M55" s="42">
        <v>1200000</v>
      </c>
      <c r="N55" s="29">
        <v>1200000</v>
      </c>
      <c r="O55" s="29">
        <v>1200000</v>
      </c>
      <c r="P55" s="43">
        <v>1200000</v>
      </c>
      <c r="Q55" s="61">
        <f t="shared" si="0"/>
        <v>14400000</v>
      </c>
      <c r="R55" s="62"/>
      <c r="S55" s="63">
        <f t="shared" si="1"/>
        <v>1200000</v>
      </c>
      <c r="T55" s="64"/>
      <c r="U55" s="65"/>
      <c r="V55" s="66"/>
    </row>
    <row r="56" spans="1:22" s="2" customFormat="1" ht="33.75" x14ac:dyDescent="0.25">
      <c r="A56" s="59">
        <v>43</v>
      </c>
      <c r="B56" s="10">
        <v>754913</v>
      </c>
      <c r="C56" s="28" t="s">
        <v>86</v>
      </c>
      <c r="D56" s="60" t="s">
        <v>149</v>
      </c>
      <c r="E56" s="29">
        <v>1200000</v>
      </c>
      <c r="F56" s="42">
        <v>1200000</v>
      </c>
      <c r="G56" s="42">
        <v>1200000</v>
      </c>
      <c r="H56" s="42">
        <v>1200000</v>
      </c>
      <c r="I56" s="42">
        <v>1200000</v>
      </c>
      <c r="J56" s="42">
        <v>1200000</v>
      </c>
      <c r="K56" s="29">
        <v>1200000</v>
      </c>
      <c r="L56" s="42">
        <v>1200000</v>
      </c>
      <c r="M56" s="42">
        <v>0</v>
      </c>
      <c r="N56" s="29">
        <v>0</v>
      </c>
      <c r="O56" s="29">
        <v>0</v>
      </c>
      <c r="P56" s="43">
        <v>1200000</v>
      </c>
      <c r="Q56" s="61">
        <f t="shared" si="0"/>
        <v>10800000</v>
      </c>
      <c r="R56" s="62"/>
      <c r="S56" s="63">
        <f t="shared" si="1"/>
        <v>900000</v>
      </c>
      <c r="T56" s="64"/>
      <c r="U56" s="65"/>
      <c r="V56" s="66"/>
    </row>
    <row r="57" spans="1:22" s="2" customFormat="1" ht="22.5" x14ac:dyDescent="0.25">
      <c r="A57" s="59">
        <v>44</v>
      </c>
      <c r="B57" s="27">
        <v>5009040</v>
      </c>
      <c r="C57" s="28" t="s">
        <v>87</v>
      </c>
      <c r="D57" s="60" t="s">
        <v>173</v>
      </c>
      <c r="E57" s="29">
        <v>800000</v>
      </c>
      <c r="F57" s="42">
        <v>1200000</v>
      </c>
      <c r="G57" s="42">
        <v>1200000</v>
      </c>
      <c r="H57" s="42">
        <v>1200000</v>
      </c>
      <c r="I57" s="42">
        <v>1200000</v>
      </c>
      <c r="J57" s="42">
        <v>1200000</v>
      </c>
      <c r="K57" s="29">
        <v>1200000</v>
      </c>
      <c r="L57" s="42">
        <v>1200000</v>
      </c>
      <c r="M57" s="29">
        <v>1200000</v>
      </c>
      <c r="N57" s="29">
        <v>1200000</v>
      </c>
      <c r="O57" s="29">
        <v>1200000</v>
      </c>
      <c r="P57" s="43">
        <v>1200000</v>
      </c>
      <c r="Q57" s="61">
        <f t="shared" si="0"/>
        <v>14000000</v>
      </c>
      <c r="R57" s="62"/>
      <c r="S57" s="63">
        <f t="shared" si="1"/>
        <v>1166666.6666666667</v>
      </c>
      <c r="T57" s="64"/>
      <c r="U57" s="65"/>
      <c r="V57" s="66"/>
    </row>
    <row r="58" spans="1:22" s="2" customFormat="1" ht="33.75" x14ac:dyDescent="0.25">
      <c r="A58" s="59">
        <v>45</v>
      </c>
      <c r="B58" s="27">
        <v>938060</v>
      </c>
      <c r="C58" s="28" t="s">
        <v>88</v>
      </c>
      <c r="D58" s="60" t="s">
        <v>152</v>
      </c>
      <c r="E58" s="29">
        <v>1200000</v>
      </c>
      <c r="F58" s="42">
        <v>1200000</v>
      </c>
      <c r="G58" s="42">
        <v>1200000</v>
      </c>
      <c r="H58" s="42">
        <v>1200000</v>
      </c>
      <c r="I58" s="42">
        <v>1200000</v>
      </c>
      <c r="J58" s="42">
        <v>1200000</v>
      </c>
      <c r="K58" s="29">
        <v>1260000</v>
      </c>
      <c r="L58" s="29">
        <v>1395000</v>
      </c>
      <c r="M58" s="29">
        <v>1395000</v>
      </c>
      <c r="N58" s="29">
        <v>1485000</v>
      </c>
      <c r="O58" s="29">
        <v>1395000</v>
      </c>
      <c r="P58" s="43">
        <f>45000*26</f>
        <v>1170000</v>
      </c>
      <c r="Q58" s="61">
        <f t="shared" si="0"/>
        <v>15300000</v>
      </c>
      <c r="R58" s="62"/>
      <c r="S58" s="63">
        <f t="shared" si="1"/>
        <v>1275000</v>
      </c>
      <c r="T58" s="64"/>
      <c r="U58" s="65"/>
      <c r="V58" s="66"/>
    </row>
    <row r="59" spans="1:22" s="2" customFormat="1" ht="33.75" x14ac:dyDescent="0.25">
      <c r="A59" s="59">
        <v>46</v>
      </c>
      <c r="B59" s="10">
        <v>4653830</v>
      </c>
      <c r="C59" s="28" t="s">
        <v>89</v>
      </c>
      <c r="D59" s="60" t="s">
        <v>174</v>
      </c>
      <c r="E59" s="29">
        <v>1200000</v>
      </c>
      <c r="F59" s="42">
        <v>1200000</v>
      </c>
      <c r="G59" s="42">
        <v>1200000</v>
      </c>
      <c r="H59" s="42">
        <v>1200000</v>
      </c>
      <c r="I59" s="42">
        <v>1200000</v>
      </c>
      <c r="J59" s="42">
        <v>1200000</v>
      </c>
      <c r="K59" s="29">
        <v>480000</v>
      </c>
      <c r="L59" s="42">
        <v>0</v>
      </c>
      <c r="M59" s="42">
        <v>1200000</v>
      </c>
      <c r="N59" s="29">
        <v>1200000</v>
      </c>
      <c r="O59" s="29">
        <v>1200000</v>
      </c>
      <c r="P59" s="43">
        <v>1200000</v>
      </c>
      <c r="Q59" s="61">
        <f t="shared" si="0"/>
        <v>12480000</v>
      </c>
      <c r="R59" s="62"/>
      <c r="S59" s="63">
        <f t="shared" si="1"/>
        <v>1040000</v>
      </c>
      <c r="T59" s="64"/>
      <c r="U59" s="65"/>
      <c r="V59" s="66"/>
    </row>
    <row r="60" spans="1:22" s="2" customFormat="1" ht="22.5" x14ac:dyDescent="0.25">
      <c r="A60" s="59">
        <v>47</v>
      </c>
      <c r="B60" s="10">
        <v>2628746</v>
      </c>
      <c r="C60" s="28" t="s">
        <v>90</v>
      </c>
      <c r="D60" s="60" t="s">
        <v>152</v>
      </c>
      <c r="E60" s="29">
        <v>1200000</v>
      </c>
      <c r="F60" s="42">
        <v>1200000</v>
      </c>
      <c r="G60" s="42">
        <v>1200000</v>
      </c>
      <c r="H60" s="42">
        <v>1200000</v>
      </c>
      <c r="I60" s="42">
        <v>1200000</v>
      </c>
      <c r="J60" s="42">
        <v>1200000</v>
      </c>
      <c r="K60" s="29">
        <v>1200000</v>
      </c>
      <c r="L60" s="42">
        <v>1200000</v>
      </c>
      <c r="M60" s="42">
        <v>1200000</v>
      </c>
      <c r="N60" s="29">
        <v>1200000</v>
      </c>
      <c r="O60" s="29">
        <v>1200000</v>
      </c>
      <c r="P60" s="43">
        <v>1200000</v>
      </c>
      <c r="Q60" s="61">
        <f t="shared" si="0"/>
        <v>14400000</v>
      </c>
      <c r="R60" s="62"/>
      <c r="S60" s="63">
        <f t="shared" si="1"/>
        <v>1200000</v>
      </c>
      <c r="T60" s="64"/>
      <c r="U60" s="65"/>
      <c r="V60" s="66"/>
    </row>
    <row r="61" spans="1:22" s="2" customFormat="1" ht="33.75" x14ac:dyDescent="0.25">
      <c r="A61" s="59">
        <v>48</v>
      </c>
      <c r="B61" s="31">
        <v>829682</v>
      </c>
      <c r="C61" s="32" t="s">
        <v>91</v>
      </c>
      <c r="D61" s="60" t="s">
        <v>175</v>
      </c>
      <c r="E61" s="29">
        <v>1200000</v>
      </c>
      <c r="F61" s="42">
        <v>1200000</v>
      </c>
      <c r="G61" s="42">
        <v>1200000</v>
      </c>
      <c r="H61" s="42">
        <v>1200000</v>
      </c>
      <c r="I61" s="42">
        <v>1200000</v>
      </c>
      <c r="J61" s="42">
        <v>1200000</v>
      </c>
      <c r="K61" s="29">
        <v>1200000</v>
      </c>
      <c r="L61" s="42">
        <v>1200000</v>
      </c>
      <c r="M61" s="42">
        <v>1200000</v>
      </c>
      <c r="N61" s="29">
        <v>1200000</v>
      </c>
      <c r="O61" s="29">
        <v>1200000</v>
      </c>
      <c r="P61" s="43">
        <v>1200000</v>
      </c>
      <c r="Q61" s="61">
        <f t="shared" si="0"/>
        <v>14400000</v>
      </c>
      <c r="R61" s="62"/>
      <c r="S61" s="63">
        <f t="shared" si="1"/>
        <v>1200000</v>
      </c>
      <c r="T61" s="64"/>
      <c r="U61" s="65"/>
      <c r="V61" s="66"/>
    </row>
    <row r="62" spans="1:22" s="2" customFormat="1" ht="22.5" x14ac:dyDescent="0.25">
      <c r="A62" s="59">
        <v>49</v>
      </c>
      <c r="B62" s="33">
        <v>1252574</v>
      </c>
      <c r="C62" s="32" t="s">
        <v>92</v>
      </c>
      <c r="D62" s="60" t="s">
        <v>176</v>
      </c>
      <c r="E62" s="29">
        <v>1200000</v>
      </c>
      <c r="F62" s="42">
        <v>1200000</v>
      </c>
      <c r="G62" s="29">
        <v>1200000</v>
      </c>
      <c r="H62" s="71">
        <v>1200000</v>
      </c>
      <c r="I62" s="42">
        <v>1200000</v>
      </c>
      <c r="J62" s="42">
        <v>1200000</v>
      </c>
      <c r="K62" s="29">
        <v>1200000</v>
      </c>
      <c r="L62" s="42">
        <v>1200000</v>
      </c>
      <c r="M62" s="42">
        <v>1200000</v>
      </c>
      <c r="N62" s="29">
        <v>1200000</v>
      </c>
      <c r="O62" s="29">
        <v>1200000</v>
      </c>
      <c r="P62" s="43">
        <v>1200000</v>
      </c>
      <c r="Q62" s="61">
        <f t="shared" si="0"/>
        <v>14400000</v>
      </c>
      <c r="R62" s="62"/>
      <c r="S62" s="63">
        <f t="shared" si="1"/>
        <v>1200000</v>
      </c>
      <c r="T62" s="64"/>
      <c r="U62" s="65"/>
      <c r="V62" s="66"/>
    </row>
    <row r="63" spans="1:22" s="2" customFormat="1" ht="45" x14ac:dyDescent="0.25">
      <c r="A63" s="59">
        <v>50</v>
      </c>
      <c r="B63" s="31">
        <v>1565264</v>
      </c>
      <c r="C63" s="32" t="s">
        <v>93</v>
      </c>
      <c r="D63" s="60" t="s">
        <v>173</v>
      </c>
      <c r="E63" s="42">
        <v>0</v>
      </c>
      <c r="F63" s="42">
        <v>0</v>
      </c>
      <c r="G63" s="67">
        <v>0</v>
      </c>
      <c r="H63" s="67">
        <v>0</v>
      </c>
      <c r="I63" s="67">
        <v>1200000</v>
      </c>
      <c r="J63" s="67">
        <v>1200000</v>
      </c>
      <c r="K63" s="69">
        <v>1200000</v>
      </c>
      <c r="L63" s="67">
        <v>1200000</v>
      </c>
      <c r="M63" s="67">
        <v>0</v>
      </c>
      <c r="N63" s="69">
        <v>0</v>
      </c>
      <c r="O63" s="69">
        <v>0</v>
      </c>
      <c r="P63" s="72">
        <v>1200000</v>
      </c>
      <c r="Q63" s="61">
        <f t="shared" si="0"/>
        <v>6000000</v>
      </c>
      <c r="R63" s="68"/>
      <c r="S63" s="63">
        <f t="shared" si="1"/>
        <v>500000</v>
      </c>
      <c r="T63" s="64"/>
      <c r="U63" s="65"/>
      <c r="V63" s="66"/>
    </row>
    <row r="64" spans="1:22" s="2" customFormat="1" ht="45" x14ac:dyDescent="0.25">
      <c r="A64" s="59">
        <v>51</v>
      </c>
      <c r="B64" s="29">
        <v>5107564</v>
      </c>
      <c r="C64" s="28" t="s">
        <v>94</v>
      </c>
      <c r="D64" s="60" t="s">
        <v>177</v>
      </c>
      <c r="E64" s="73">
        <v>0</v>
      </c>
      <c r="F64" s="67">
        <v>0</v>
      </c>
      <c r="G64" s="67">
        <v>0</v>
      </c>
      <c r="H64" s="67">
        <v>0</v>
      </c>
      <c r="I64" s="67">
        <v>0</v>
      </c>
      <c r="J64" s="67">
        <v>1200000</v>
      </c>
      <c r="K64" s="69">
        <v>1200000</v>
      </c>
      <c r="L64" s="67">
        <v>1200000</v>
      </c>
      <c r="M64" s="67">
        <v>1200000</v>
      </c>
      <c r="N64" s="69">
        <v>1200000</v>
      </c>
      <c r="O64" s="69">
        <v>1200000</v>
      </c>
      <c r="P64" s="72">
        <v>1200000</v>
      </c>
      <c r="Q64" s="61">
        <f t="shared" si="0"/>
        <v>8400000</v>
      </c>
      <c r="R64" s="68"/>
      <c r="S64" s="63">
        <f t="shared" si="1"/>
        <v>700000</v>
      </c>
      <c r="T64" s="64"/>
      <c r="U64" s="65"/>
      <c r="V64" s="66"/>
    </row>
    <row r="65" spans="1:22" s="2" customFormat="1" ht="45" x14ac:dyDescent="0.25">
      <c r="A65" s="59">
        <v>52</v>
      </c>
      <c r="B65" s="34">
        <v>3202639</v>
      </c>
      <c r="C65" s="32" t="s">
        <v>95</v>
      </c>
      <c r="D65" s="60" t="s">
        <v>173</v>
      </c>
      <c r="E65" s="29">
        <v>0</v>
      </c>
      <c r="F65" s="42">
        <v>0</v>
      </c>
      <c r="G65" s="69">
        <v>800000</v>
      </c>
      <c r="H65" s="42">
        <v>1200000</v>
      </c>
      <c r="I65" s="42">
        <v>1200000</v>
      </c>
      <c r="J65" s="42">
        <v>1200000</v>
      </c>
      <c r="K65" s="29">
        <v>480000</v>
      </c>
      <c r="L65" s="42">
        <v>0</v>
      </c>
      <c r="M65" s="42">
        <v>0</v>
      </c>
      <c r="N65" s="29">
        <v>0</v>
      </c>
      <c r="O65" s="29">
        <v>960000</v>
      </c>
      <c r="P65" s="42">
        <v>1200000</v>
      </c>
      <c r="Q65" s="61">
        <f t="shared" si="0"/>
        <v>7040000</v>
      </c>
      <c r="R65" s="68"/>
      <c r="S65" s="63">
        <f t="shared" si="1"/>
        <v>586666.66666666663</v>
      </c>
      <c r="T65" s="64"/>
      <c r="U65" s="65"/>
      <c r="V65" s="66"/>
    </row>
    <row r="66" spans="1:22" s="2" customFormat="1" ht="18" x14ac:dyDescent="0.25">
      <c r="A66" s="59">
        <v>53</v>
      </c>
      <c r="B66" s="27">
        <v>991940</v>
      </c>
      <c r="C66" s="30" t="s">
        <v>96</v>
      </c>
      <c r="D66" s="60" t="s">
        <v>178</v>
      </c>
      <c r="E66" s="29">
        <v>1250000</v>
      </c>
      <c r="F66" s="42">
        <v>1250000</v>
      </c>
      <c r="G66" s="42">
        <v>1250000</v>
      </c>
      <c r="H66" s="42">
        <v>1250000</v>
      </c>
      <c r="I66" s="29">
        <v>1250000</v>
      </c>
      <c r="J66" s="42">
        <v>1250000</v>
      </c>
      <c r="K66" s="29">
        <v>1250000</v>
      </c>
      <c r="L66" s="42">
        <v>1250000</v>
      </c>
      <c r="M66" s="42">
        <v>1250000</v>
      </c>
      <c r="N66" s="29">
        <v>1250000</v>
      </c>
      <c r="O66" s="29">
        <v>1250000</v>
      </c>
      <c r="P66" s="43">
        <v>1250000</v>
      </c>
      <c r="Q66" s="61">
        <f t="shared" si="0"/>
        <v>15000000</v>
      </c>
      <c r="R66" s="62"/>
      <c r="S66" s="63">
        <f t="shared" si="1"/>
        <v>1250000</v>
      </c>
      <c r="T66" s="64"/>
      <c r="U66" s="65"/>
      <c r="V66" s="66"/>
    </row>
    <row r="67" spans="1:22" s="2" customFormat="1" ht="33.75" x14ac:dyDescent="0.25">
      <c r="A67" s="59">
        <v>54</v>
      </c>
      <c r="B67" s="27">
        <v>1112488</v>
      </c>
      <c r="C67" s="28" t="s">
        <v>97</v>
      </c>
      <c r="D67" s="60" t="s">
        <v>166</v>
      </c>
      <c r="E67" s="29">
        <v>1300000</v>
      </c>
      <c r="F67" s="42">
        <v>1300000</v>
      </c>
      <c r="G67" s="29">
        <f>1300000+260000</f>
        <v>1560000</v>
      </c>
      <c r="H67" s="42">
        <v>1300000</v>
      </c>
      <c r="I67" s="42">
        <v>1300000</v>
      </c>
      <c r="J67" s="42">
        <v>1300000</v>
      </c>
      <c r="K67" s="29">
        <v>1300000</v>
      </c>
      <c r="L67" s="42">
        <v>1300000</v>
      </c>
      <c r="M67" s="42">
        <v>1300000</v>
      </c>
      <c r="N67" s="29">
        <v>1300000</v>
      </c>
      <c r="O67" s="29">
        <f>1300000+250000</f>
        <v>1550000</v>
      </c>
      <c r="P67" s="43">
        <v>1300000</v>
      </c>
      <c r="Q67" s="61">
        <f t="shared" si="0"/>
        <v>16110000</v>
      </c>
      <c r="R67" s="62"/>
      <c r="S67" s="63">
        <f t="shared" si="1"/>
        <v>1342500</v>
      </c>
      <c r="T67" s="64"/>
      <c r="U67" s="65"/>
      <c r="V67" s="66"/>
    </row>
    <row r="68" spans="1:22" s="2" customFormat="1" ht="33.75" x14ac:dyDescent="0.25">
      <c r="A68" s="59">
        <v>55</v>
      </c>
      <c r="B68" s="27">
        <v>2251391</v>
      </c>
      <c r="C68" s="28" t="s">
        <v>98</v>
      </c>
      <c r="D68" s="60" t="s">
        <v>179</v>
      </c>
      <c r="E68" s="29">
        <v>1300000</v>
      </c>
      <c r="F68" s="42">
        <v>1300000</v>
      </c>
      <c r="G68" s="42">
        <v>1300000</v>
      </c>
      <c r="H68" s="42">
        <v>1300000</v>
      </c>
      <c r="I68" s="42">
        <v>1300000</v>
      </c>
      <c r="J68" s="42">
        <v>1300000</v>
      </c>
      <c r="K68" s="29">
        <v>1000000</v>
      </c>
      <c r="L68" s="42">
        <v>1000000</v>
      </c>
      <c r="M68" s="42">
        <v>1000000</v>
      </c>
      <c r="N68" s="29">
        <v>1000000</v>
      </c>
      <c r="O68" s="29">
        <v>1000000</v>
      </c>
      <c r="P68" s="43">
        <v>1000000</v>
      </c>
      <c r="Q68" s="61">
        <f t="shared" si="0"/>
        <v>13800000</v>
      </c>
      <c r="R68" s="62"/>
      <c r="S68" s="63">
        <f t="shared" si="1"/>
        <v>1150000</v>
      </c>
      <c r="T68" s="64"/>
      <c r="U68" s="65"/>
      <c r="V68" s="66"/>
    </row>
    <row r="69" spans="1:22" s="2" customFormat="1" ht="45" x14ac:dyDescent="0.25">
      <c r="A69" s="59">
        <v>56</v>
      </c>
      <c r="B69" s="27">
        <v>2990451</v>
      </c>
      <c r="C69" s="28" t="s">
        <v>99</v>
      </c>
      <c r="D69" s="60" t="s">
        <v>180</v>
      </c>
      <c r="E69" s="29">
        <v>1500000</v>
      </c>
      <c r="F69" s="42">
        <v>1500000</v>
      </c>
      <c r="G69" s="42">
        <v>1500000</v>
      </c>
      <c r="H69" s="42">
        <v>1500000</v>
      </c>
      <c r="I69" s="42">
        <v>1500000</v>
      </c>
      <c r="J69" s="42">
        <v>1500000</v>
      </c>
      <c r="K69" s="29">
        <v>1500000</v>
      </c>
      <c r="L69" s="42">
        <v>1500000</v>
      </c>
      <c r="M69" s="42">
        <v>1500000</v>
      </c>
      <c r="N69" s="29">
        <v>1500000</v>
      </c>
      <c r="O69" s="29">
        <v>1500000</v>
      </c>
      <c r="P69" s="43">
        <v>1500000</v>
      </c>
      <c r="Q69" s="61">
        <f t="shared" si="0"/>
        <v>18000000</v>
      </c>
      <c r="R69" s="62"/>
      <c r="S69" s="63">
        <f t="shared" si="1"/>
        <v>1500000</v>
      </c>
      <c r="T69" s="64"/>
      <c r="U69" s="65"/>
      <c r="V69" s="66"/>
    </row>
    <row r="70" spans="1:22" s="2" customFormat="1" ht="45" x14ac:dyDescent="0.25">
      <c r="A70" s="59">
        <v>57</v>
      </c>
      <c r="B70" s="27">
        <v>2390986</v>
      </c>
      <c r="C70" s="28" t="s">
        <v>100</v>
      </c>
      <c r="D70" s="60" t="s">
        <v>172</v>
      </c>
      <c r="E70" s="29">
        <v>1500000</v>
      </c>
      <c r="F70" s="42">
        <v>1500000</v>
      </c>
      <c r="G70" s="42">
        <v>1500000</v>
      </c>
      <c r="H70" s="42">
        <v>1500000</v>
      </c>
      <c r="I70" s="42">
        <v>1500000</v>
      </c>
      <c r="J70" s="42">
        <v>1500000</v>
      </c>
      <c r="K70" s="29">
        <v>600000</v>
      </c>
      <c r="L70" s="42">
        <v>650000</v>
      </c>
      <c r="M70" s="42">
        <v>1500000</v>
      </c>
      <c r="N70" s="29">
        <v>1500000</v>
      </c>
      <c r="O70" s="29">
        <v>1500000</v>
      </c>
      <c r="P70" s="43">
        <v>1500000</v>
      </c>
      <c r="Q70" s="61">
        <f t="shared" si="0"/>
        <v>16250000</v>
      </c>
      <c r="R70" s="62"/>
      <c r="S70" s="63">
        <f t="shared" si="1"/>
        <v>1354166.6666666667</v>
      </c>
      <c r="T70" s="64"/>
      <c r="U70" s="65"/>
      <c r="V70" s="66"/>
    </row>
    <row r="71" spans="1:22" s="2" customFormat="1" ht="45" x14ac:dyDescent="0.25">
      <c r="A71" s="59">
        <v>58</v>
      </c>
      <c r="B71" s="27">
        <v>3520117</v>
      </c>
      <c r="C71" s="28" t="s">
        <v>101</v>
      </c>
      <c r="D71" s="60" t="s">
        <v>181</v>
      </c>
      <c r="E71" s="29">
        <v>1500000</v>
      </c>
      <c r="F71" s="42">
        <v>1500000</v>
      </c>
      <c r="G71" s="42">
        <v>1500000</v>
      </c>
      <c r="H71" s="42">
        <v>1500000</v>
      </c>
      <c r="I71" s="42">
        <v>1500000</v>
      </c>
      <c r="J71" s="42">
        <v>1500000</v>
      </c>
      <c r="K71" s="29">
        <v>1500000</v>
      </c>
      <c r="L71" s="42">
        <v>1500000</v>
      </c>
      <c r="M71" s="42">
        <v>1500000</v>
      </c>
      <c r="N71" s="29">
        <v>1500000</v>
      </c>
      <c r="O71" s="29">
        <v>1500000</v>
      </c>
      <c r="P71" s="43">
        <v>1500000</v>
      </c>
      <c r="Q71" s="61">
        <f t="shared" si="0"/>
        <v>18000000</v>
      </c>
      <c r="R71" s="62">
        <v>750000</v>
      </c>
      <c r="S71" s="63">
        <f t="shared" si="1"/>
        <v>750000</v>
      </c>
      <c r="T71" s="64"/>
      <c r="U71" s="65"/>
      <c r="V71" s="66"/>
    </row>
    <row r="72" spans="1:22" s="2" customFormat="1" ht="22.5" x14ac:dyDescent="0.25">
      <c r="A72" s="59">
        <v>59</v>
      </c>
      <c r="B72" s="10">
        <v>1420445</v>
      </c>
      <c r="C72" s="28" t="s">
        <v>102</v>
      </c>
      <c r="D72" s="60" t="s">
        <v>154</v>
      </c>
      <c r="E72" s="29">
        <v>1500000</v>
      </c>
      <c r="F72" s="42">
        <v>1500000</v>
      </c>
      <c r="G72" s="42">
        <v>1500000</v>
      </c>
      <c r="H72" s="42">
        <v>1500000</v>
      </c>
      <c r="I72" s="42">
        <v>1500000</v>
      </c>
      <c r="J72" s="42">
        <v>1500000</v>
      </c>
      <c r="K72" s="29">
        <v>1500000</v>
      </c>
      <c r="L72" s="42">
        <v>1500000</v>
      </c>
      <c r="M72" s="42">
        <v>1500000</v>
      </c>
      <c r="N72" s="29">
        <v>0</v>
      </c>
      <c r="O72" s="29">
        <v>0</v>
      </c>
      <c r="P72" s="43">
        <v>0</v>
      </c>
      <c r="Q72" s="61">
        <f t="shared" si="0"/>
        <v>13500000</v>
      </c>
      <c r="R72" s="62"/>
      <c r="S72" s="63">
        <f t="shared" si="1"/>
        <v>1125000</v>
      </c>
      <c r="T72" s="64"/>
      <c r="U72" s="65"/>
      <c r="V72" s="66"/>
    </row>
    <row r="73" spans="1:22" s="2" customFormat="1" ht="22.5" x14ac:dyDescent="0.25">
      <c r="A73" s="59">
        <v>60</v>
      </c>
      <c r="B73" s="10">
        <v>935946</v>
      </c>
      <c r="C73" s="28" t="s">
        <v>103</v>
      </c>
      <c r="D73" s="60" t="s">
        <v>166</v>
      </c>
      <c r="E73" s="29">
        <v>1500000</v>
      </c>
      <c r="F73" s="42">
        <v>1500000</v>
      </c>
      <c r="G73" s="42">
        <f>1500000+300000</f>
        <v>1800000</v>
      </c>
      <c r="H73" s="42">
        <v>1500000</v>
      </c>
      <c r="I73" s="42">
        <v>1500000</v>
      </c>
      <c r="J73" s="42">
        <v>1500000</v>
      </c>
      <c r="K73" s="29">
        <v>1500000</v>
      </c>
      <c r="L73" s="42">
        <v>1500000</v>
      </c>
      <c r="M73" s="42">
        <v>1500000</v>
      </c>
      <c r="N73" s="29">
        <v>1500000</v>
      </c>
      <c r="O73" s="29">
        <f>1500000+350000</f>
        <v>1850000</v>
      </c>
      <c r="P73" s="43">
        <v>1500000</v>
      </c>
      <c r="Q73" s="61">
        <f t="shared" si="0"/>
        <v>18650000</v>
      </c>
      <c r="R73" s="62"/>
      <c r="S73" s="63">
        <f t="shared" si="1"/>
        <v>1554166.6666666667</v>
      </c>
      <c r="T73" s="64"/>
      <c r="U73" s="65"/>
      <c r="V73" s="66"/>
    </row>
    <row r="74" spans="1:22" s="2" customFormat="1" ht="33.75" x14ac:dyDescent="0.25">
      <c r="A74" s="59">
        <v>61</v>
      </c>
      <c r="B74" s="27">
        <v>1290614</v>
      </c>
      <c r="C74" s="28" t="s">
        <v>104</v>
      </c>
      <c r="D74" s="60" t="s">
        <v>182</v>
      </c>
      <c r="E74" s="29">
        <v>1500000</v>
      </c>
      <c r="F74" s="42">
        <v>1500000</v>
      </c>
      <c r="G74" s="42">
        <v>1500000</v>
      </c>
      <c r="H74" s="42">
        <v>1500000</v>
      </c>
      <c r="I74" s="42">
        <v>1500000</v>
      </c>
      <c r="J74" s="42">
        <v>1500000</v>
      </c>
      <c r="K74" s="29">
        <v>1500000</v>
      </c>
      <c r="L74" s="42">
        <v>1500000</v>
      </c>
      <c r="M74" s="42">
        <v>1500000</v>
      </c>
      <c r="N74" s="29">
        <v>1500000</v>
      </c>
      <c r="O74" s="29">
        <v>1500000</v>
      </c>
      <c r="P74" s="43">
        <v>1500000</v>
      </c>
      <c r="Q74" s="61">
        <f t="shared" si="0"/>
        <v>18000000</v>
      </c>
      <c r="R74" s="62"/>
      <c r="S74" s="63">
        <f t="shared" si="1"/>
        <v>1500000</v>
      </c>
      <c r="T74" s="64"/>
      <c r="U74" s="65"/>
      <c r="V74" s="66"/>
    </row>
    <row r="75" spans="1:22" s="2" customFormat="1" ht="45" x14ac:dyDescent="0.25">
      <c r="A75" s="59">
        <v>62</v>
      </c>
      <c r="B75" s="27">
        <v>498073</v>
      </c>
      <c r="C75" s="28" t="s">
        <v>105</v>
      </c>
      <c r="D75" s="60" t="s">
        <v>183</v>
      </c>
      <c r="E75" s="29">
        <v>0</v>
      </c>
      <c r="F75" s="42">
        <v>1500000</v>
      </c>
      <c r="G75" s="42">
        <v>1500000</v>
      </c>
      <c r="H75" s="42">
        <v>1500000</v>
      </c>
      <c r="I75" s="42">
        <v>1500000</v>
      </c>
      <c r="J75" s="42">
        <v>1500000</v>
      </c>
      <c r="K75" s="29">
        <v>600000</v>
      </c>
      <c r="L75" s="42">
        <v>1500000</v>
      </c>
      <c r="M75" s="42">
        <v>1500000</v>
      </c>
      <c r="N75" s="29">
        <v>1500000</v>
      </c>
      <c r="O75" s="29">
        <v>1500000</v>
      </c>
      <c r="P75" s="43">
        <v>1500000</v>
      </c>
      <c r="Q75" s="61">
        <f t="shared" si="0"/>
        <v>15600000</v>
      </c>
      <c r="R75" s="62"/>
      <c r="S75" s="63">
        <f t="shared" si="1"/>
        <v>1300000</v>
      </c>
      <c r="T75" s="64"/>
      <c r="U75" s="65"/>
      <c r="V75" s="66"/>
    </row>
    <row r="76" spans="1:22" s="2" customFormat="1" ht="33.75" x14ac:dyDescent="0.25">
      <c r="A76" s="59">
        <v>63</v>
      </c>
      <c r="B76" s="27">
        <v>5885410</v>
      </c>
      <c r="C76" s="28" t="s">
        <v>106</v>
      </c>
      <c r="D76" s="60" t="s">
        <v>184</v>
      </c>
      <c r="E76" s="29">
        <v>0</v>
      </c>
      <c r="F76" s="42">
        <v>1650000</v>
      </c>
      <c r="G76" s="42">
        <v>1500000</v>
      </c>
      <c r="H76" s="42">
        <v>1500000</v>
      </c>
      <c r="I76" s="42">
        <v>1500000</v>
      </c>
      <c r="J76" s="42">
        <v>1500000</v>
      </c>
      <c r="K76" s="29">
        <v>1500000</v>
      </c>
      <c r="L76" s="42">
        <v>1500000</v>
      </c>
      <c r="M76" s="42">
        <v>1500000</v>
      </c>
      <c r="N76" s="29">
        <v>1500000</v>
      </c>
      <c r="O76" s="29">
        <v>1500000</v>
      </c>
      <c r="P76" s="43">
        <v>1500000</v>
      </c>
      <c r="Q76" s="61">
        <f t="shared" si="0"/>
        <v>16650000</v>
      </c>
      <c r="R76" s="62"/>
      <c r="S76" s="63">
        <f t="shared" si="1"/>
        <v>1387500</v>
      </c>
      <c r="T76" s="64"/>
      <c r="U76" s="65"/>
      <c r="V76" s="66"/>
    </row>
    <row r="77" spans="1:22" s="2" customFormat="1" ht="33.75" x14ac:dyDescent="0.25">
      <c r="A77" s="59">
        <v>64</v>
      </c>
      <c r="B77" s="27">
        <v>3496048</v>
      </c>
      <c r="C77" s="28" t="s">
        <v>107</v>
      </c>
      <c r="D77" s="60" t="s">
        <v>174</v>
      </c>
      <c r="E77" s="29">
        <v>1800000</v>
      </c>
      <c r="F77" s="42">
        <v>1800000</v>
      </c>
      <c r="G77" s="42">
        <v>1800000</v>
      </c>
      <c r="H77" s="42">
        <v>1800000</v>
      </c>
      <c r="I77" s="42">
        <v>1800000</v>
      </c>
      <c r="J77" s="42">
        <v>1800000</v>
      </c>
      <c r="K77" s="29">
        <v>1800000</v>
      </c>
      <c r="L77" s="42">
        <v>1800000</v>
      </c>
      <c r="M77" s="42">
        <v>1800000</v>
      </c>
      <c r="N77" s="29">
        <v>1800000</v>
      </c>
      <c r="O77" s="29">
        <v>1800000</v>
      </c>
      <c r="P77" s="43">
        <v>1800000</v>
      </c>
      <c r="Q77" s="61">
        <f t="shared" si="0"/>
        <v>21600000</v>
      </c>
      <c r="R77" s="62"/>
      <c r="S77" s="63">
        <f t="shared" si="1"/>
        <v>1800000</v>
      </c>
      <c r="T77" s="64"/>
      <c r="U77" s="65"/>
      <c r="V77" s="66"/>
    </row>
    <row r="78" spans="1:22" s="2" customFormat="1" ht="22.5" x14ac:dyDescent="0.25">
      <c r="A78" s="59">
        <v>65</v>
      </c>
      <c r="B78" s="27">
        <v>4243428</v>
      </c>
      <c r="C78" s="28" t="s">
        <v>108</v>
      </c>
      <c r="D78" s="60" t="s">
        <v>185</v>
      </c>
      <c r="E78" s="29">
        <v>1800000</v>
      </c>
      <c r="F78" s="42">
        <v>1800000</v>
      </c>
      <c r="G78" s="42">
        <v>1800000</v>
      </c>
      <c r="H78" s="42">
        <v>1800000</v>
      </c>
      <c r="I78" s="42">
        <v>1800000</v>
      </c>
      <c r="J78" s="42">
        <v>1800000</v>
      </c>
      <c r="K78" s="29">
        <v>1800000</v>
      </c>
      <c r="L78" s="42">
        <v>1800000</v>
      </c>
      <c r="M78" s="42">
        <v>1800000</v>
      </c>
      <c r="N78" s="29">
        <v>1800000</v>
      </c>
      <c r="O78" s="29">
        <v>1800000</v>
      </c>
      <c r="P78" s="43">
        <v>1800000</v>
      </c>
      <c r="Q78" s="61">
        <f t="shared" si="0"/>
        <v>21600000</v>
      </c>
      <c r="R78" s="62"/>
      <c r="S78" s="63">
        <f t="shared" si="1"/>
        <v>1800000</v>
      </c>
      <c r="T78" s="64"/>
      <c r="U78" s="65"/>
      <c r="V78" s="66"/>
    </row>
    <row r="79" spans="1:22" s="2" customFormat="1" ht="33.75" x14ac:dyDescent="0.25">
      <c r="A79" s="59">
        <v>66</v>
      </c>
      <c r="B79" s="27">
        <v>733019</v>
      </c>
      <c r="C79" s="28" t="s">
        <v>109</v>
      </c>
      <c r="D79" s="60" t="s">
        <v>186</v>
      </c>
      <c r="E79" s="29">
        <v>2000000</v>
      </c>
      <c r="F79" s="42">
        <v>2000000</v>
      </c>
      <c r="G79" s="42">
        <f>2000000+400000</f>
        <v>2400000</v>
      </c>
      <c r="H79" s="42">
        <v>2000000</v>
      </c>
      <c r="I79" s="42">
        <v>2000000</v>
      </c>
      <c r="J79" s="42">
        <v>2000000</v>
      </c>
      <c r="K79" s="29">
        <v>2000000</v>
      </c>
      <c r="L79" s="42">
        <v>2000000</v>
      </c>
      <c r="M79" s="42">
        <v>2000000</v>
      </c>
      <c r="N79" s="29">
        <v>2000000</v>
      </c>
      <c r="O79" s="29">
        <v>2000000</v>
      </c>
      <c r="P79" s="43">
        <v>2000000</v>
      </c>
      <c r="Q79" s="61">
        <f t="shared" ref="Q79:Q89" si="2">SUM(E79:P79)</f>
        <v>24400000</v>
      </c>
      <c r="R79" s="62"/>
      <c r="S79" s="63">
        <f t="shared" ref="S79:S89" si="3">(Q79/12)-R79</f>
        <v>2033333.3333333333</v>
      </c>
      <c r="T79" s="64"/>
      <c r="U79" s="65"/>
      <c r="V79" s="66"/>
    </row>
    <row r="80" spans="1:22" s="2" customFormat="1" ht="33.75" x14ac:dyDescent="0.25">
      <c r="A80" s="59">
        <v>67</v>
      </c>
      <c r="B80" s="27">
        <v>3407967</v>
      </c>
      <c r="C80" s="28" t="s">
        <v>110</v>
      </c>
      <c r="D80" s="60" t="s">
        <v>173</v>
      </c>
      <c r="E80" s="29">
        <v>2000000</v>
      </c>
      <c r="F80" s="42">
        <v>2000000</v>
      </c>
      <c r="G80" s="42">
        <v>2000000</v>
      </c>
      <c r="H80" s="42">
        <v>2000000</v>
      </c>
      <c r="I80" s="42">
        <v>2000000</v>
      </c>
      <c r="J80" s="42">
        <v>2000000</v>
      </c>
      <c r="K80" s="29">
        <v>2000000</v>
      </c>
      <c r="L80" s="42">
        <v>2000000</v>
      </c>
      <c r="M80" s="42">
        <v>2000000</v>
      </c>
      <c r="N80" s="29">
        <v>2000000</v>
      </c>
      <c r="O80" s="29">
        <v>2000000</v>
      </c>
      <c r="P80" s="43">
        <v>2000000</v>
      </c>
      <c r="Q80" s="61">
        <f t="shared" si="2"/>
        <v>24000000</v>
      </c>
      <c r="R80" s="62"/>
      <c r="S80" s="63">
        <f t="shared" si="3"/>
        <v>2000000</v>
      </c>
      <c r="T80" s="64"/>
      <c r="U80" s="65"/>
      <c r="V80" s="66"/>
    </row>
    <row r="81" spans="1:22" s="2" customFormat="1" ht="22.5" x14ac:dyDescent="0.25">
      <c r="A81" s="59">
        <v>68</v>
      </c>
      <c r="B81" s="10">
        <v>2424439</v>
      </c>
      <c r="C81" s="28" t="s">
        <v>111</v>
      </c>
      <c r="D81" s="60" t="s">
        <v>187</v>
      </c>
      <c r="E81" s="29">
        <v>2000000</v>
      </c>
      <c r="F81" s="42">
        <v>2000000</v>
      </c>
      <c r="G81" s="42">
        <v>2000000</v>
      </c>
      <c r="H81" s="42">
        <v>2000000</v>
      </c>
      <c r="I81" s="42">
        <v>2000000</v>
      </c>
      <c r="J81" s="42">
        <v>2000000</v>
      </c>
      <c r="K81" s="29">
        <v>2000000</v>
      </c>
      <c r="L81" s="42">
        <v>2000000</v>
      </c>
      <c r="M81" s="42">
        <v>2000000</v>
      </c>
      <c r="N81" s="29">
        <v>2000000</v>
      </c>
      <c r="O81" s="29">
        <v>2000000</v>
      </c>
      <c r="P81" s="43">
        <v>2000000</v>
      </c>
      <c r="Q81" s="61">
        <f t="shared" si="2"/>
        <v>24000000</v>
      </c>
      <c r="R81" s="62"/>
      <c r="S81" s="63">
        <f t="shared" si="3"/>
        <v>2000000</v>
      </c>
      <c r="T81" s="64"/>
      <c r="U81" s="65"/>
      <c r="V81" s="66"/>
    </row>
    <row r="82" spans="1:22" s="2" customFormat="1" ht="33.75" x14ac:dyDescent="0.25">
      <c r="A82" s="59">
        <v>69</v>
      </c>
      <c r="B82" s="35">
        <v>6172968</v>
      </c>
      <c r="C82" s="36" t="s">
        <v>112</v>
      </c>
      <c r="D82" s="60" t="s">
        <v>188</v>
      </c>
      <c r="E82" s="29">
        <v>900000</v>
      </c>
      <c r="F82" s="42">
        <v>900000</v>
      </c>
      <c r="G82" s="42">
        <v>900000</v>
      </c>
      <c r="H82" s="42">
        <v>900000</v>
      </c>
      <c r="I82" s="42">
        <v>900000</v>
      </c>
      <c r="J82" s="42">
        <v>900000</v>
      </c>
      <c r="K82" s="29">
        <v>900000</v>
      </c>
      <c r="L82" s="42">
        <v>900000</v>
      </c>
      <c r="M82" s="42">
        <v>0</v>
      </c>
      <c r="N82" s="29">
        <v>0</v>
      </c>
      <c r="O82" s="29">
        <v>0</v>
      </c>
      <c r="P82" s="43">
        <v>0</v>
      </c>
      <c r="Q82" s="61">
        <f t="shared" si="2"/>
        <v>7200000</v>
      </c>
      <c r="R82" s="62"/>
      <c r="S82" s="63">
        <f t="shared" si="3"/>
        <v>600000</v>
      </c>
      <c r="T82" s="64"/>
      <c r="U82" s="65"/>
      <c r="V82" s="66"/>
    </row>
    <row r="83" spans="1:22" s="2" customFormat="1" ht="33.75" x14ac:dyDescent="0.25">
      <c r="A83" s="59">
        <v>70</v>
      </c>
      <c r="B83" s="35">
        <v>4206347</v>
      </c>
      <c r="C83" s="36" t="s">
        <v>113</v>
      </c>
      <c r="D83" s="60" t="s">
        <v>189</v>
      </c>
      <c r="E83" s="29">
        <v>900000</v>
      </c>
      <c r="F83" s="42">
        <v>900000</v>
      </c>
      <c r="G83" s="42">
        <v>900000</v>
      </c>
      <c r="H83" s="42">
        <v>900000</v>
      </c>
      <c r="I83" s="42">
        <v>900000</v>
      </c>
      <c r="J83" s="42">
        <v>900000</v>
      </c>
      <c r="K83" s="29">
        <v>360000</v>
      </c>
      <c r="L83" s="42">
        <v>0</v>
      </c>
      <c r="M83" s="42">
        <v>0</v>
      </c>
      <c r="N83" s="29">
        <v>0</v>
      </c>
      <c r="O83" s="29">
        <v>0</v>
      </c>
      <c r="P83" s="43">
        <v>0</v>
      </c>
      <c r="Q83" s="61">
        <f t="shared" si="2"/>
        <v>5760000</v>
      </c>
      <c r="R83" s="62"/>
      <c r="S83" s="63">
        <f t="shared" si="3"/>
        <v>480000</v>
      </c>
      <c r="T83" s="64"/>
      <c r="U83" s="65"/>
      <c r="V83" s="66"/>
    </row>
    <row r="84" spans="1:22" s="2" customFormat="1" ht="33.75" x14ac:dyDescent="0.25">
      <c r="A84" s="59">
        <v>71</v>
      </c>
      <c r="B84" s="37">
        <v>2844625</v>
      </c>
      <c r="C84" s="36" t="s">
        <v>114</v>
      </c>
      <c r="D84" s="60" t="s">
        <v>190</v>
      </c>
      <c r="E84" s="29">
        <v>1200000</v>
      </c>
      <c r="F84" s="42">
        <v>1200000</v>
      </c>
      <c r="G84" s="42">
        <v>1200000</v>
      </c>
      <c r="H84" s="42">
        <v>1200000</v>
      </c>
      <c r="I84" s="42">
        <v>1200000</v>
      </c>
      <c r="J84" s="42">
        <v>1200000</v>
      </c>
      <c r="K84" s="29">
        <v>1200000</v>
      </c>
      <c r="L84" s="42">
        <v>1200000</v>
      </c>
      <c r="M84" s="42">
        <v>0</v>
      </c>
      <c r="N84" s="29">
        <v>0</v>
      </c>
      <c r="O84" s="29">
        <v>0</v>
      </c>
      <c r="P84" s="43">
        <v>0</v>
      </c>
      <c r="Q84" s="61">
        <f t="shared" si="2"/>
        <v>9600000</v>
      </c>
      <c r="R84" s="62"/>
      <c r="S84" s="63">
        <f t="shared" si="3"/>
        <v>800000</v>
      </c>
      <c r="T84" s="64"/>
      <c r="U84" s="65"/>
      <c r="V84" s="66"/>
    </row>
    <row r="85" spans="1:22" s="2" customFormat="1" ht="33.75" x14ac:dyDescent="0.25">
      <c r="A85" s="59">
        <v>72</v>
      </c>
      <c r="B85" s="37">
        <v>848505</v>
      </c>
      <c r="C85" s="36" t="s">
        <v>115</v>
      </c>
      <c r="D85" s="60" t="s">
        <v>191</v>
      </c>
      <c r="E85" s="29">
        <v>1300000</v>
      </c>
      <c r="F85" s="42">
        <v>1300000</v>
      </c>
      <c r="G85" s="42">
        <v>1300000</v>
      </c>
      <c r="H85" s="42">
        <v>1300000</v>
      </c>
      <c r="I85" s="42">
        <v>1300000</v>
      </c>
      <c r="J85" s="42">
        <v>1300000</v>
      </c>
      <c r="K85" s="29">
        <v>476666.66666666669</v>
      </c>
      <c r="L85" s="42">
        <v>0</v>
      </c>
      <c r="M85" s="42">
        <v>0</v>
      </c>
      <c r="N85" s="29">
        <v>0</v>
      </c>
      <c r="O85" s="29">
        <v>0</v>
      </c>
      <c r="P85" s="43">
        <v>0</v>
      </c>
      <c r="Q85" s="61">
        <f t="shared" si="2"/>
        <v>8276666.666666667</v>
      </c>
      <c r="R85" s="62"/>
      <c r="S85" s="63">
        <f t="shared" si="3"/>
        <v>689722.22222222225</v>
      </c>
      <c r="T85" s="64"/>
      <c r="U85" s="65"/>
      <c r="V85" s="66"/>
    </row>
    <row r="86" spans="1:22" s="2" customFormat="1" ht="45" x14ac:dyDescent="0.25">
      <c r="A86" s="59">
        <v>73</v>
      </c>
      <c r="B86" s="37">
        <v>4082069</v>
      </c>
      <c r="C86" s="38" t="s">
        <v>116</v>
      </c>
      <c r="D86" s="60" t="s">
        <v>192</v>
      </c>
      <c r="E86" s="29">
        <v>1300000</v>
      </c>
      <c r="F86" s="42">
        <v>1300000</v>
      </c>
      <c r="G86" s="42">
        <v>1300000</v>
      </c>
      <c r="H86" s="42">
        <v>1300000</v>
      </c>
      <c r="I86" s="42">
        <v>1300000</v>
      </c>
      <c r="J86" s="42">
        <v>1300000</v>
      </c>
      <c r="K86" s="29">
        <v>1300000</v>
      </c>
      <c r="L86" s="42">
        <v>1300000</v>
      </c>
      <c r="M86" s="42">
        <v>0</v>
      </c>
      <c r="N86" s="29">
        <v>0</v>
      </c>
      <c r="O86" s="29">
        <v>0</v>
      </c>
      <c r="P86" s="43">
        <v>0</v>
      </c>
      <c r="Q86" s="61">
        <f t="shared" si="2"/>
        <v>10400000</v>
      </c>
      <c r="R86" s="62"/>
      <c r="S86" s="63">
        <f t="shared" si="3"/>
        <v>866666.66666666663</v>
      </c>
      <c r="T86" s="64"/>
      <c r="U86" s="65"/>
      <c r="V86" s="66"/>
    </row>
    <row r="87" spans="1:22" s="2" customFormat="1" ht="45" x14ac:dyDescent="0.25">
      <c r="A87" s="59">
        <v>74</v>
      </c>
      <c r="B87" s="39">
        <v>5959858</v>
      </c>
      <c r="C87" s="36" t="s">
        <v>117</v>
      </c>
      <c r="D87" s="60" t="s">
        <v>193</v>
      </c>
      <c r="E87" s="42">
        <v>0</v>
      </c>
      <c r="F87" s="42">
        <v>0</v>
      </c>
      <c r="G87" s="69">
        <v>480000</v>
      </c>
      <c r="H87" s="67">
        <v>900000</v>
      </c>
      <c r="I87" s="67">
        <v>900000</v>
      </c>
      <c r="J87" s="67">
        <v>900000</v>
      </c>
      <c r="K87" s="29">
        <v>360000</v>
      </c>
      <c r="L87" s="42">
        <v>0</v>
      </c>
      <c r="M87" s="42">
        <v>900000</v>
      </c>
      <c r="N87" s="29">
        <v>0</v>
      </c>
      <c r="O87" s="29">
        <v>0</v>
      </c>
      <c r="P87" s="72">
        <v>0</v>
      </c>
      <c r="Q87" s="61">
        <f t="shared" si="2"/>
        <v>4440000</v>
      </c>
      <c r="R87" s="68"/>
      <c r="S87" s="63">
        <f t="shared" si="3"/>
        <v>370000</v>
      </c>
      <c r="T87" s="64"/>
      <c r="U87" s="65"/>
      <c r="V87" s="66"/>
    </row>
    <row r="88" spans="1:22" s="2" customFormat="1" x14ac:dyDescent="0.25">
      <c r="A88" s="59">
        <v>75</v>
      </c>
      <c r="B88" s="39">
        <v>3287309</v>
      </c>
      <c r="C88" s="40" t="s">
        <v>118</v>
      </c>
      <c r="D88" s="60" t="s">
        <v>173</v>
      </c>
      <c r="E88" s="42">
        <v>0</v>
      </c>
      <c r="F88" s="42">
        <v>0</v>
      </c>
      <c r="G88" s="67">
        <v>0</v>
      </c>
      <c r="H88" s="67">
        <v>0</v>
      </c>
      <c r="I88" s="67">
        <v>1200000</v>
      </c>
      <c r="J88" s="67">
        <v>1200000</v>
      </c>
      <c r="K88" s="29">
        <v>1170000</v>
      </c>
      <c r="L88" s="29">
        <v>1170000</v>
      </c>
      <c r="M88" s="29">
        <v>1170000</v>
      </c>
      <c r="N88" s="69">
        <v>585000</v>
      </c>
      <c r="O88" s="69">
        <v>0</v>
      </c>
      <c r="P88" s="72">
        <v>0</v>
      </c>
      <c r="Q88" s="61">
        <f t="shared" si="2"/>
        <v>6495000</v>
      </c>
      <c r="R88" s="68"/>
      <c r="S88" s="63">
        <f t="shared" si="3"/>
        <v>541250</v>
      </c>
      <c r="T88" s="64"/>
      <c r="U88" s="65"/>
      <c r="V88" s="66"/>
    </row>
    <row r="89" spans="1:22" s="2" customFormat="1" ht="45" x14ac:dyDescent="0.25">
      <c r="A89" s="59">
        <v>76</v>
      </c>
      <c r="B89" s="41">
        <v>3452864</v>
      </c>
      <c r="C89" s="36" t="s">
        <v>119</v>
      </c>
      <c r="D89" s="60" t="s">
        <v>188</v>
      </c>
      <c r="E89" s="73">
        <v>0</v>
      </c>
      <c r="F89" s="67">
        <v>0</v>
      </c>
      <c r="G89" s="67">
        <v>0</v>
      </c>
      <c r="H89" s="67">
        <v>0</v>
      </c>
      <c r="I89" s="67">
        <v>0</v>
      </c>
      <c r="J89" s="67">
        <v>1200000</v>
      </c>
      <c r="K89" s="69">
        <v>80000</v>
      </c>
      <c r="L89" s="69">
        <v>0</v>
      </c>
      <c r="M89" s="69">
        <v>1200000</v>
      </c>
      <c r="N89" s="69">
        <v>1200000</v>
      </c>
      <c r="O89" s="69">
        <v>1200000</v>
      </c>
      <c r="P89" s="72">
        <v>0</v>
      </c>
      <c r="Q89" s="61">
        <f t="shared" si="2"/>
        <v>4880000</v>
      </c>
      <c r="R89" s="68"/>
      <c r="S89" s="63">
        <f t="shared" si="3"/>
        <v>406666.66666666669</v>
      </c>
      <c r="T89" s="64"/>
      <c r="U89" s="65"/>
      <c r="V89" s="66"/>
    </row>
    <row r="90" spans="1:22" ht="15.75" x14ac:dyDescent="0.3">
      <c r="A90" s="74" t="s">
        <v>194</v>
      </c>
      <c r="B90" s="75"/>
      <c r="C90" s="75"/>
      <c r="D90" s="76" t="s">
        <v>195</v>
      </c>
      <c r="E90" s="77">
        <f>SUM(E14:E89)</f>
        <v>69143333.333333343</v>
      </c>
      <c r="F90" s="77">
        <f t="shared" ref="F90:R90" si="4">SUM(F14:F89)</f>
        <v>77040000</v>
      </c>
      <c r="G90" s="77">
        <f t="shared" si="4"/>
        <v>80340000</v>
      </c>
      <c r="H90" s="77">
        <f t="shared" si="4"/>
        <v>80200000</v>
      </c>
      <c r="I90" s="77">
        <f t="shared" si="4"/>
        <v>83800000</v>
      </c>
      <c r="J90" s="77">
        <f t="shared" si="4"/>
        <v>86200000</v>
      </c>
      <c r="K90" s="77">
        <f t="shared" si="4"/>
        <v>73611666.666666672</v>
      </c>
      <c r="L90" s="77">
        <f t="shared" si="4"/>
        <v>67010000</v>
      </c>
      <c r="M90" s="77">
        <f t="shared" si="4"/>
        <v>72715000</v>
      </c>
      <c r="N90" s="77">
        <f t="shared" si="4"/>
        <v>72350000</v>
      </c>
      <c r="O90" s="77">
        <f t="shared" si="4"/>
        <v>74071666.666666672</v>
      </c>
      <c r="P90" s="77">
        <f t="shared" si="4"/>
        <v>75206667</v>
      </c>
      <c r="Q90" s="77">
        <f t="shared" si="4"/>
        <v>911688333.66666663</v>
      </c>
      <c r="R90" s="77">
        <f t="shared" si="4"/>
        <v>1350000</v>
      </c>
      <c r="S90" s="78">
        <f>SUM(S14:S89)</f>
        <v>74624027.805555567</v>
      </c>
      <c r="T90" s="79"/>
    </row>
    <row r="91" spans="1:22" ht="15.75" x14ac:dyDescent="0.3">
      <c r="A91" s="80"/>
      <c r="B91" s="80"/>
      <c r="C91" s="80"/>
      <c r="D91" s="80"/>
      <c r="E91" s="81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3"/>
      <c r="R91" s="82"/>
      <c r="S91" s="82"/>
      <c r="T91" s="84"/>
    </row>
    <row r="92" spans="1:22" x14ac:dyDescent="0.25">
      <c r="A92" s="85"/>
      <c r="B92" s="85"/>
      <c r="C92" s="85"/>
      <c r="D92" s="85"/>
      <c r="E92" s="86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8"/>
      <c r="R92" s="87"/>
      <c r="S92" s="87"/>
      <c r="T92" s="79"/>
    </row>
    <row r="93" spans="1:22" x14ac:dyDescent="0.25">
      <c r="B93" s="164"/>
      <c r="C93" s="164"/>
      <c r="D93" s="89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</row>
    <row r="94" spans="1:22" x14ac:dyDescent="0.25">
      <c r="B94" s="90" t="s">
        <v>196</v>
      </c>
      <c r="C94" s="91"/>
      <c r="D94" s="92"/>
      <c r="F94" s="93"/>
      <c r="G94" s="93"/>
      <c r="H94" s="93"/>
      <c r="I94" s="93"/>
      <c r="L94" s="93"/>
      <c r="M94" s="93"/>
      <c r="N94" s="93"/>
      <c r="O94" s="93"/>
      <c r="P94" s="93"/>
      <c r="R94" s="94"/>
      <c r="S94" s="93" t="s">
        <v>197</v>
      </c>
      <c r="T94" s="93"/>
    </row>
    <row r="95" spans="1:22" x14ac:dyDescent="0.25">
      <c r="A95" s="95"/>
      <c r="B95" s="96"/>
      <c r="D95" s="92"/>
    </row>
    <row r="96" spans="1:22" x14ac:dyDescent="0.25">
      <c r="A96" s="95"/>
      <c r="B96" s="96"/>
      <c r="D96" s="96"/>
    </row>
    <row r="97" spans="1:22" x14ac:dyDescent="0.25"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7"/>
      <c r="R97" s="95"/>
      <c r="S97" s="95"/>
    </row>
    <row r="99" spans="1:22" s="96" customFormat="1" x14ac:dyDescent="0.25">
      <c r="B99" s="98"/>
      <c r="C99" s="166" t="s">
        <v>198</v>
      </c>
      <c r="D99" s="166"/>
      <c r="F99" s="99"/>
      <c r="G99" s="100"/>
      <c r="J99" s="166" t="s">
        <v>199</v>
      </c>
      <c r="K99" s="166"/>
      <c r="L99" s="166"/>
      <c r="M99" s="101"/>
      <c r="N99" s="101"/>
      <c r="O99" s="101"/>
      <c r="P99" s="101"/>
      <c r="Q99" s="45"/>
      <c r="R99" s="101" t="s">
        <v>200</v>
      </c>
      <c r="S99" s="101"/>
      <c r="U99" s="47"/>
      <c r="V99" s="47"/>
    </row>
    <row r="100" spans="1:22" s="46" customFormat="1" x14ac:dyDescent="0.25">
      <c r="B100" s="95"/>
      <c r="C100" s="167" t="s">
        <v>201</v>
      </c>
      <c r="D100" s="167"/>
      <c r="G100" s="102"/>
      <c r="J100" s="167" t="s">
        <v>202</v>
      </c>
      <c r="K100" s="167"/>
      <c r="L100" s="167"/>
      <c r="M100" s="103"/>
      <c r="N100" s="103"/>
      <c r="O100" s="103"/>
      <c r="P100" s="103"/>
      <c r="Q100" s="45"/>
      <c r="R100" s="103" t="s">
        <v>203</v>
      </c>
      <c r="S100" s="103"/>
      <c r="U100" s="104"/>
      <c r="V100" s="104"/>
    </row>
    <row r="101" spans="1:22" x14ac:dyDescent="0.25">
      <c r="C101" s="105"/>
      <c r="D101" s="1"/>
      <c r="E101" s="105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7"/>
      <c r="R101" s="108"/>
      <c r="S101" s="106"/>
    </row>
    <row r="103" spans="1:22" x14ac:dyDescent="0.25">
      <c r="B103" s="44" t="s">
        <v>204</v>
      </c>
    </row>
    <row r="104" spans="1:22" s="118" customFormat="1" ht="45" x14ac:dyDescent="0.25">
      <c r="A104" s="109">
        <v>37</v>
      </c>
      <c r="B104" s="110">
        <v>3505663</v>
      </c>
      <c r="C104" s="111" t="s">
        <v>205</v>
      </c>
      <c r="D104" s="60" t="s">
        <v>151</v>
      </c>
      <c r="E104" s="112">
        <v>1100000</v>
      </c>
      <c r="F104" s="112">
        <v>1100000</v>
      </c>
      <c r="G104" s="112">
        <v>1100000</v>
      </c>
      <c r="H104" s="112">
        <v>1100000</v>
      </c>
      <c r="I104" s="112">
        <v>1100000</v>
      </c>
      <c r="J104" s="112">
        <v>1100000</v>
      </c>
      <c r="K104" s="112">
        <v>440000</v>
      </c>
      <c r="L104" s="112">
        <v>1100000</v>
      </c>
      <c r="M104" s="112">
        <v>1100000</v>
      </c>
      <c r="N104" s="112">
        <v>1100000</v>
      </c>
      <c r="O104" s="112">
        <v>1100000</v>
      </c>
      <c r="P104" s="112">
        <v>1100000</v>
      </c>
      <c r="Q104" s="61">
        <f>SUM(E104:P104)</f>
        <v>12540000</v>
      </c>
      <c r="R104" s="113"/>
      <c r="S104" s="114">
        <f>(Q104/12)-R104</f>
        <v>1045000</v>
      </c>
      <c r="T104" s="115"/>
      <c r="U104" s="116"/>
      <c r="V104" s="117"/>
    </row>
    <row r="105" spans="1:22" s="118" customFormat="1" ht="45" x14ac:dyDescent="0.25">
      <c r="A105" s="119">
        <v>74</v>
      </c>
      <c r="B105" s="120">
        <v>3560391</v>
      </c>
      <c r="C105" s="121" t="s">
        <v>206</v>
      </c>
      <c r="D105" s="122" t="s">
        <v>207</v>
      </c>
      <c r="E105" s="123">
        <v>1600000</v>
      </c>
      <c r="F105" s="123">
        <v>2000000</v>
      </c>
      <c r="G105" s="123">
        <v>2000000</v>
      </c>
      <c r="H105" s="123">
        <v>2000000</v>
      </c>
      <c r="I105" s="123">
        <v>2000000</v>
      </c>
      <c r="J105" s="123">
        <v>2000000</v>
      </c>
      <c r="K105" s="123">
        <v>1500000</v>
      </c>
      <c r="L105" s="123">
        <v>1500000</v>
      </c>
      <c r="M105" s="123">
        <v>1500000</v>
      </c>
      <c r="N105" s="123">
        <v>1500000</v>
      </c>
      <c r="O105" s="123">
        <v>1500000</v>
      </c>
      <c r="P105" s="124">
        <v>1500000</v>
      </c>
      <c r="Q105" s="125">
        <f>SUM(E105:P105)</f>
        <v>20600000</v>
      </c>
      <c r="R105" s="126">
        <v>1716667</v>
      </c>
      <c r="S105" s="127">
        <f>(Q105/12)-R105</f>
        <v>-0.33333333325572312</v>
      </c>
      <c r="T105" s="128"/>
      <c r="U105" s="116"/>
      <c r="V105" s="117"/>
    </row>
    <row r="106" spans="1:22" s="137" customFormat="1" ht="15" customHeight="1" x14ac:dyDescent="0.25">
      <c r="A106" s="129"/>
      <c r="B106" s="168" t="s">
        <v>208</v>
      </c>
      <c r="C106" s="169"/>
      <c r="D106" s="169"/>
      <c r="E106" s="169"/>
      <c r="F106" s="17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1"/>
      <c r="Q106" s="132"/>
      <c r="R106" s="133"/>
      <c r="S106" s="130"/>
      <c r="T106" s="134"/>
      <c r="U106" s="135"/>
      <c r="V106" s="136"/>
    </row>
    <row r="107" spans="1:22" s="149" customFormat="1" ht="23.25" x14ac:dyDescent="0.25">
      <c r="A107" s="138">
        <v>39</v>
      </c>
      <c r="B107" s="139">
        <v>3781820</v>
      </c>
      <c r="C107" s="140" t="s">
        <v>209</v>
      </c>
      <c r="D107" s="141" t="s">
        <v>210</v>
      </c>
      <c r="E107" s="142">
        <v>900000</v>
      </c>
      <c r="F107" s="142">
        <v>1200000</v>
      </c>
      <c r="G107" s="142">
        <v>1200000</v>
      </c>
      <c r="H107" s="142">
        <v>1200000</v>
      </c>
      <c r="I107" s="142">
        <v>0</v>
      </c>
      <c r="J107" s="142">
        <v>0</v>
      </c>
      <c r="K107" s="142">
        <v>0</v>
      </c>
      <c r="L107" s="142">
        <v>0</v>
      </c>
      <c r="M107" s="142">
        <v>0</v>
      </c>
      <c r="N107" s="142">
        <v>0</v>
      </c>
      <c r="O107" s="142">
        <v>0</v>
      </c>
      <c r="P107" s="143">
        <v>0</v>
      </c>
      <c r="Q107" s="144">
        <f t="shared" ref="Q107:Q114" si="5">SUM(E107:P107)</f>
        <v>4500000</v>
      </c>
      <c r="R107" s="145"/>
      <c r="S107" s="142">
        <f t="shared" ref="S107:S114" si="6">(Q107/12)-R107</f>
        <v>375000</v>
      </c>
      <c r="T107" s="146"/>
      <c r="U107" s="147"/>
      <c r="V107" s="148"/>
    </row>
    <row r="108" spans="1:22" s="2" customFormat="1" ht="33.75" x14ac:dyDescent="0.25">
      <c r="A108" s="59">
        <v>69</v>
      </c>
      <c r="B108" s="35">
        <v>6184717</v>
      </c>
      <c r="C108" s="36" t="s">
        <v>211</v>
      </c>
      <c r="D108" s="60" t="s">
        <v>157</v>
      </c>
      <c r="E108" s="29">
        <v>500000</v>
      </c>
      <c r="F108" s="42">
        <v>500000</v>
      </c>
      <c r="G108" s="42">
        <v>500000</v>
      </c>
      <c r="H108" s="42">
        <v>500000</v>
      </c>
      <c r="I108" s="42">
        <v>500000</v>
      </c>
      <c r="J108" s="42">
        <v>500000</v>
      </c>
      <c r="K108" s="29">
        <v>200000</v>
      </c>
      <c r="L108" s="42">
        <v>0</v>
      </c>
      <c r="M108" s="42">
        <v>0</v>
      </c>
      <c r="N108" s="29">
        <v>0</v>
      </c>
      <c r="O108" s="29">
        <v>0</v>
      </c>
      <c r="P108" s="43">
        <v>0</v>
      </c>
      <c r="Q108" s="61">
        <f t="shared" si="5"/>
        <v>3200000</v>
      </c>
      <c r="R108" s="62"/>
      <c r="S108" s="63">
        <f t="shared" si="6"/>
        <v>266666.66666666669</v>
      </c>
      <c r="T108" s="64"/>
      <c r="U108" s="65"/>
      <c r="V108" s="66"/>
    </row>
    <row r="109" spans="1:22" s="2" customFormat="1" ht="22.5" x14ac:dyDescent="0.25">
      <c r="A109" s="59">
        <v>71</v>
      </c>
      <c r="B109" s="37">
        <v>4802337</v>
      </c>
      <c r="C109" s="36" t="s">
        <v>212</v>
      </c>
      <c r="D109" s="60" t="s">
        <v>213</v>
      </c>
      <c r="E109" s="29">
        <v>900000</v>
      </c>
      <c r="F109" s="42">
        <v>900000</v>
      </c>
      <c r="G109" s="42">
        <v>900000</v>
      </c>
      <c r="H109" s="42">
        <v>900000</v>
      </c>
      <c r="I109" s="42">
        <v>900000</v>
      </c>
      <c r="J109" s="42">
        <v>900000</v>
      </c>
      <c r="K109" s="29">
        <v>360000</v>
      </c>
      <c r="L109" s="42">
        <v>0</v>
      </c>
      <c r="M109" s="42">
        <v>0</v>
      </c>
      <c r="N109" s="29">
        <v>0</v>
      </c>
      <c r="O109" s="29">
        <v>0</v>
      </c>
      <c r="P109" s="43">
        <v>0</v>
      </c>
      <c r="Q109" s="61">
        <f t="shared" si="5"/>
        <v>5760000</v>
      </c>
      <c r="R109" s="62"/>
      <c r="S109" s="63">
        <f t="shared" si="6"/>
        <v>480000</v>
      </c>
      <c r="T109" s="64"/>
      <c r="U109" s="65"/>
      <c r="V109" s="66"/>
    </row>
    <row r="110" spans="1:22" s="2" customFormat="1" ht="33.75" x14ac:dyDescent="0.25">
      <c r="A110" s="59">
        <v>73</v>
      </c>
      <c r="B110" s="37">
        <v>4024916</v>
      </c>
      <c r="C110" s="36" t="s">
        <v>214</v>
      </c>
      <c r="D110" s="60" t="s">
        <v>215</v>
      </c>
      <c r="E110" s="29">
        <v>1200000</v>
      </c>
      <c r="F110" s="42">
        <v>1200000</v>
      </c>
      <c r="G110" s="42">
        <v>1200000</v>
      </c>
      <c r="H110" s="29">
        <v>1500000</v>
      </c>
      <c r="I110" s="42">
        <v>0</v>
      </c>
      <c r="J110" s="42">
        <v>0</v>
      </c>
      <c r="K110" s="29">
        <v>0</v>
      </c>
      <c r="L110" s="42">
        <v>0</v>
      </c>
      <c r="M110" s="42">
        <v>0</v>
      </c>
      <c r="N110" s="29">
        <v>0</v>
      </c>
      <c r="O110" s="29">
        <v>0</v>
      </c>
      <c r="P110" s="43">
        <v>0</v>
      </c>
      <c r="Q110" s="61">
        <f t="shared" si="5"/>
        <v>5100000</v>
      </c>
      <c r="R110" s="62"/>
      <c r="S110" s="63">
        <f t="shared" si="6"/>
        <v>425000</v>
      </c>
      <c r="T110" s="64"/>
      <c r="U110" s="65"/>
      <c r="V110" s="66"/>
    </row>
    <row r="111" spans="1:22" s="2" customFormat="1" ht="33.75" x14ac:dyDescent="0.25">
      <c r="A111" s="59">
        <v>74</v>
      </c>
      <c r="B111" s="35">
        <v>3018267</v>
      </c>
      <c r="C111" s="36" t="s">
        <v>121</v>
      </c>
      <c r="D111" s="60" t="s">
        <v>152</v>
      </c>
      <c r="E111" s="29">
        <v>1200000</v>
      </c>
      <c r="F111" s="42">
        <v>1200000</v>
      </c>
      <c r="G111" s="42">
        <v>1200000</v>
      </c>
      <c r="H111" s="42">
        <v>1200000</v>
      </c>
      <c r="I111" s="42">
        <v>1200000</v>
      </c>
      <c r="J111" s="42">
        <v>1200000</v>
      </c>
      <c r="K111" s="29">
        <v>480000</v>
      </c>
      <c r="L111" s="42">
        <v>0</v>
      </c>
      <c r="M111" s="42">
        <v>0</v>
      </c>
      <c r="N111" s="29">
        <v>0</v>
      </c>
      <c r="O111" s="29">
        <v>0</v>
      </c>
      <c r="P111" s="43">
        <v>0</v>
      </c>
      <c r="Q111" s="61">
        <f t="shared" si="5"/>
        <v>7680000</v>
      </c>
      <c r="R111" s="62"/>
      <c r="S111" s="63">
        <f t="shared" si="6"/>
        <v>640000</v>
      </c>
      <c r="T111" s="64"/>
      <c r="U111" s="65"/>
      <c r="V111" s="66"/>
    </row>
    <row r="112" spans="1:22" s="2" customFormat="1" ht="45" x14ac:dyDescent="0.25">
      <c r="A112" s="59">
        <v>78</v>
      </c>
      <c r="B112" s="150">
        <v>4505930</v>
      </c>
      <c r="C112" s="151" t="s">
        <v>216</v>
      </c>
      <c r="D112" s="60" t="s">
        <v>217</v>
      </c>
      <c r="E112" s="29">
        <v>270000</v>
      </c>
      <c r="F112" s="42">
        <v>900000</v>
      </c>
      <c r="G112" s="42">
        <v>900000</v>
      </c>
      <c r="H112" s="42">
        <v>900000</v>
      </c>
      <c r="I112" s="42">
        <v>900000</v>
      </c>
      <c r="J112" s="42">
        <v>900000</v>
      </c>
      <c r="K112" s="29">
        <v>900000</v>
      </c>
      <c r="L112" s="42">
        <v>900000</v>
      </c>
      <c r="M112" s="42">
        <v>0</v>
      </c>
      <c r="N112" s="29">
        <v>0</v>
      </c>
      <c r="O112" s="29">
        <v>0</v>
      </c>
      <c r="P112" s="43">
        <v>0</v>
      </c>
      <c r="Q112" s="61">
        <f t="shared" si="5"/>
        <v>6570000</v>
      </c>
      <c r="R112" s="62"/>
      <c r="S112" s="63">
        <f t="shared" si="6"/>
        <v>547500</v>
      </c>
      <c r="T112" s="64"/>
      <c r="U112" s="65"/>
      <c r="V112" s="66"/>
    </row>
    <row r="113" spans="1:22" s="2" customFormat="1" ht="33.75" x14ac:dyDescent="0.25">
      <c r="A113" s="59">
        <v>79</v>
      </c>
      <c r="B113" s="152">
        <v>3463903</v>
      </c>
      <c r="C113" s="151" t="s">
        <v>120</v>
      </c>
      <c r="D113" s="60" t="s">
        <v>173</v>
      </c>
      <c r="E113" s="29">
        <v>0</v>
      </c>
      <c r="F113" s="42">
        <v>0</v>
      </c>
      <c r="G113" s="42">
        <v>0</v>
      </c>
      <c r="H113" s="42">
        <v>1000000</v>
      </c>
      <c r="I113" s="42">
        <v>1200000</v>
      </c>
      <c r="J113" s="42">
        <v>1200000</v>
      </c>
      <c r="K113" s="29">
        <v>480000</v>
      </c>
      <c r="L113" s="42">
        <v>0</v>
      </c>
      <c r="M113" s="42">
        <v>0</v>
      </c>
      <c r="N113" s="29">
        <v>0</v>
      </c>
      <c r="O113" s="29">
        <v>0</v>
      </c>
      <c r="P113" s="43">
        <v>0</v>
      </c>
      <c r="Q113" s="61">
        <f t="shared" si="5"/>
        <v>3880000</v>
      </c>
      <c r="R113" s="62"/>
      <c r="S113" s="63">
        <f t="shared" si="6"/>
        <v>323333.33333333331</v>
      </c>
      <c r="T113" s="64"/>
      <c r="U113" s="65"/>
      <c r="V113" s="66"/>
    </row>
    <row r="114" spans="1:22" s="2" customFormat="1" ht="45" x14ac:dyDescent="0.25">
      <c r="A114" s="59">
        <v>80</v>
      </c>
      <c r="B114" s="39">
        <v>3218303</v>
      </c>
      <c r="C114" s="36" t="s">
        <v>218</v>
      </c>
      <c r="D114" s="60" t="s">
        <v>159</v>
      </c>
      <c r="E114" s="29">
        <v>0</v>
      </c>
      <c r="F114" s="42">
        <v>0</v>
      </c>
      <c r="G114" s="42">
        <v>0</v>
      </c>
      <c r="H114" s="42">
        <v>1080000</v>
      </c>
      <c r="I114" s="42">
        <v>1200000</v>
      </c>
      <c r="J114" s="42">
        <v>1200000</v>
      </c>
      <c r="K114" s="29">
        <v>480000</v>
      </c>
      <c r="L114" s="42">
        <v>0</v>
      </c>
      <c r="M114" s="42">
        <v>0</v>
      </c>
      <c r="N114" s="29">
        <v>0</v>
      </c>
      <c r="O114" s="29">
        <v>0</v>
      </c>
      <c r="P114" s="43">
        <v>0</v>
      </c>
      <c r="Q114" s="61">
        <f t="shared" si="5"/>
        <v>3960000</v>
      </c>
      <c r="R114" s="62"/>
      <c r="S114" s="63">
        <f t="shared" si="6"/>
        <v>330000</v>
      </c>
      <c r="T114" s="64"/>
      <c r="U114" s="65"/>
      <c r="V114" s="66"/>
    </row>
  </sheetData>
  <conditionalFormatting sqref="B89 B105:B106 C105 B78:C79 B63:C63">
    <cfRule type="containsText" dxfId="3" priority="2" operator="containsText" text="COBRO">
      <formula>NOT(ISERROR(SEARCH("COBRO",B63)))</formula>
    </cfRule>
  </conditionalFormatting>
  <conditionalFormatting sqref="B89 B105:B106 C105 B78:C79 B63:C63">
    <cfRule type="containsText" dxfId="2" priority="1" operator="containsText" text="NO COBRO">
      <formula>NOT(ISERROR(SEARCH("NO COBRO",B63)))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Y78"/>
  <sheetViews>
    <sheetView topLeftCell="A64" workbookViewId="0">
      <selection activeCell="O13" sqref="O13"/>
    </sheetView>
  </sheetViews>
  <sheetFormatPr baseColWidth="10" defaultRowHeight="15.75" x14ac:dyDescent="0.25"/>
  <cols>
    <col min="1" max="1" width="5" customWidth="1"/>
    <col min="5" max="5" width="11.42578125" style="46"/>
    <col min="18" max="18" width="11.42578125" style="176"/>
    <col min="19" max="19" width="11.42578125" style="177"/>
  </cols>
  <sheetData>
    <row r="5" spans="1:22" ht="18.75" x14ac:dyDescent="0.25">
      <c r="B5" s="178" t="s">
        <v>221</v>
      </c>
      <c r="C5" s="153" t="s">
        <v>222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79"/>
      <c r="U5" s="179"/>
      <c r="V5" s="179"/>
    </row>
    <row r="6" spans="1:22" ht="18.75" x14ac:dyDescent="0.2"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53"/>
      <c r="R6" s="180"/>
      <c r="S6" s="181"/>
      <c r="T6" s="179"/>
      <c r="U6" s="179"/>
      <c r="V6" s="179"/>
    </row>
    <row r="7" spans="1:22" ht="18.75" x14ac:dyDescent="0.2">
      <c r="C7" s="182" t="s">
        <v>124</v>
      </c>
      <c r="D7" s="183" t="s">
        <v>125</v>
      </c>
      <c r="E7" s="179"/>
      <c r="G7" s="184"/>
      <c r="H7" s="184"/>
      <c r="I7" s="184"/>
      <c r="J7" s="184"/>
      <c r="K7" s="184"/>
      <c r="L7" s="184"/>
      <c r="M7" s="184"/>
      <c r="N7" s="184"/>
      <c r="O7" s="184"/>
      <c r="P7" s="185">
        <v>45000</v>
      </c>
      <c r="Q7" s="153"/>
      <c r="R7" s="180"/>
      <c r="S7" s="181"/>
      <c r="T7" s="179"/>
      <c r="U7" s="179"/>
    </row>
    <row r="8" spans="1:22" ht="18.75" x14ac:dyDescent="0.2">
      <c r="C8" s="182" t="s">
        <v>126</v>
      </c>
      <c r="D8" s="183" t="s">
        <v>127</v>
      </c>
      <c r="E8" s="179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53"/>
      <c r="R8" s="180"/>
      <c r="S8" s="181"/>
      <c r="T8" s="179"/>
      <c r="U8" s="179"/>
    </row>
    <row r="9" spans="1:22" x14ac:dyDescent="0.25">
      <c r="C9" s="182" t="s">
        <v>128</v>
      </c>
      <c r="D9" s="183" t="s">
        <v>129</v>
      </c>
      <c r="E9" s="179"/>
      <c r="G9" s="184"/>
      <c r="H9" s="184"/>
      <c r="I9" s="184"/>
      <c r="J9" s="184"/>
      <c r="K9" s="184"/>
      <c r="L9" s="184"/>
      <c r="M9" s="184"/>
      <c r="N9" s="184"/>
      <c r="O9" s="184"/>
      <c r="P9" s="184"/>
    </row>
    <row r="10" spans="1:22" x14ac:dyDescent="0.25">
      <c r="D10" s="186"/>
      <c r="E10" s="179"/>
      <c r="F10" s="187"/>
      <c r="G10" s="184"/>
      <c r="H10" s="184"/>
      <c r="I10" s="184"/>
      <c r="J10" s="184"/>
      <c r="K10" s="184"/>
      <c r="L10" s="184"/>
      <c r="M10" s="184"/>
      <c r="N10" s="184"/>
      <c r="O10" s="184"/>
      <c r="P10" s="184"/>
    </row>
    <row r="12" spans="1:22" ht="47.25" x14ac:dyDescent="0.2">
      <c r="A12" s="188" t="s">
        <v>130</v>
      </c>
      <c r="B12" s="188" t="s">
        <v>223</v>
      </c>
      <c r="C12" s="188" t="s">
        <v>224</v>
      </c>
      <c r="D12" s="188" t="s">
        <v>225</v>
      </c>
      <c r="E12" s="188" t="s">
        <v>226</v>
      </c>
      <c r="F12" s="188" t="s">
        <v>227</v>
      </c>
      <c r="G12" s="188" t="s">
        <v>228</v>
      </c>
      <c r="H12" s="188" t="s">
        <v>229</v>
      </c>
      <c r="I12" s="188" t="s">
        <v>230</v>
      </c>
      <c r="J12" s="188" t="s">
        <v>231</v>
      </c>
      <c r="K12" s="188" t="s">
        <v>232</v>
      </c>
      <c r="L12" s="188" t="s">
        <v>233</v>
      </c>
      <c r="M12" s="188" t="s">
        <v>234</v>
      </c>
      <c r="N12" s="188" t="s">
        <v>235</v>
      </c>
      <c r="O12" s="188" t="s">
        <v>236</v>
      </c>
      <c r="P12" s="188" t="s">
        <v>237</v>
      </c>
      <c r="Q12" s="188" t="s">
        <v>135</v>
      </c>
      <c r="R12" s="189" t="s">
        <v>136</v>
      </c>
      <c r="S12" s="190" t="s">
        <v>137</v>
      </c>
      <c r="T12" s="188" t="s">
        <v>138</v>
      </c>
    </row>
    <row r="13" spans="1:22" s="149" customFormat="1" ht="33.75" x14ac:dyDescent="0.25">
      <c r="A13" s="191">
        <v>1</v>
      </c>
      <c r="B13" s="31">
        <v>757953</v>
      </c>
      <c r="C13" s="192" t="s">
        <v>238</v>
      </c>
      <c r="D13" s="193" t="s">
        <v>239</v>
      </c>
      <c r="E13" s="194">
        <v>1125000</v>
      </c>
      <c r="F13" s="194">
        <v>1260000</v>
      </c>
      <c r="G13" s="194">
        <v>1260000</v>
      </c>
      <c r="H13" s="194">
        <v>1350000</v>
      </c>
      <c r="I13" s="194">
        <v>1305000</v>
      </c>
      <c r="J13" s="194">
        <v>1350000</v>
      </c>
      <c r="K13" s="194">
        <v>450000</v>
      </c>
      <c r="L13" s="194">
        <v>0</v>
      </c>
      <c r="M13" s="194">
        <v>0</v>
      </c>
      <c r="N13" s="194">
        <v>0</v>
      </c>
      <c r="O13" s="194">
        <v>0</v>
      </c>
      <c r="P13" s="194">
        <v>0</v>
      </c>
      <c r="Q13" s="195">
        <f>SUM(E13:P13)</f>
        <v>8100000</v>
      </c>
      <c r="R13" s="196"/>
      <c r="S13" s="197">
        <f>(Q13/12)-R13</f>
        <v>675000</v>
      </c>
      <c r="T13" s="191"/>
    </row>
    <row r="14" spans="1:22" s="149" customFormat="1" ht="33.75" x14ac:dyDescent="0.25">
      <c r="A14" s="191">
        <v>2</v>
      </c>
      <c r="B14" s="198">
        <v>5160006</v>
      </c>
      <c r="C14" s="32" t="s">
        <v>240</v>
      </c>
      <c r="D14" s="193" t="s">
        <v>241</v>
      </c>
      <c r="E14" s="194">
        <v>585000</v>
      </c>
      <c r="F14" s="194">
        <v>1215000</v>
      </c>
      <c r="G14" s="194">
        <v>1125000</v>
      </c>
      <c r="H14" s="194">
        <v>1170000</v>
      </c>
      <c r="I14" s="194">
        <v>1215000</v>
      </c>
      <c r="J14" s="194">
        <v>1170000</v>
      </c>
      <c r="K14" s="194">
        <v>1170000</v>
      </c>
      <c r="L14" s="194">
        <v>1170000</v>
      </c>
      <c r="M14" s="194">
        <v>1215000</v>
      </c>
      <c r="N14" s="194">
        <v>1260000</v>
      </c>
      <c r="O14" s="194">
        <v>1305000</v>
      </c>
      <c r="P14" s="194">
        <f t="shared" ref="P14:P68" si="0">+$P$7*26</f>
        <v>1170000</v>
      </c>
      <c r="Q14" s="195">
        <f t="shared" ref="Q14:Q68" si="1">SUM(E14:P14)</f>
        <v>13770000</v>
      </c>
      <c r="R14" s="196"/>
      <c r="S14" s="197">
        <f t="shared" ref="S14:S68" si="2">(Q14/12)-R14</f>
        <v>1147500</v>
      </c>
      <c r="T14" s="199"/>
    </row>
    <row r="15" spans="1:22" s="149" customFormat="1" ht="22.5" x14ac:dyDescent="0.25">
      <c r="A15" s="191">
        <v>3</v>
      </c>
      <c r="B15" s="31">
        <v>1541667</v>
      </c>
      <c r="C15" s="32" t="s">
        <v>242</v>
      </c>
      <c r="D15" s="193" t="s">
        <v>241</v>
      </c>
      <c r="E15" s="194">
        <v>1260000</v>
      </c>
      <c r="F15" s="194">
        <v>1395000</v>
      </c>
      <c r="G15" s="194">
        <v>1350000</v>
      </c>
      <c r="H15" s="194">
        <v>1260000</v>
      </c>
      <c r="I15" s="194">
        <v>1350000</v>
      </c>
      <c r="J15" s="194">
        <v>1305000</v>
      </c>
      <c r="K15" s="194">
        <v>1395000</v>
      </c>
      <c r="L15" s="194">
        <v>1395000</v>
      </c>
      <c r="M15" s="194">
        <v>1350000</v>
      </c>
      <c r="N15" s="194">
        <v>1395000</v>
      </c>
      <c r="O15" s="194">
        <v>1305000</v>
      </c>
      <c r="P15" s="194">
        <f t="shared" si="0"/>
        <v>1170000</v>
      </c>
      <c r="Q15" s="195">
        <f t="shared" si="1"/>
        <v>15930000</v>
      </c>
      <c r="R15" s="196"/>
      <c r="S15" s="197">
        <f t="shared" si="2"/>
        <v>1327500</v>
      </c>
      <c r="T15" s="191"/>
    </row>
    <row r="16" spans="1:22" s="149" customFormat="1" ht="22.5" x14ac:dyDescent="0.25">
      <c r="A16" s="191">
        <v>4</v>
      </c>
      <c r="B16" s="31">
        <v>608751</v>
      </c>
      <c r="C16" s="32" t="s">
        <v>243</v>
      </c>
      <c r="D16" s="193" t="s">
        <v>176</v>
      </c>
      <c r="E16" s="194">
        <v>1395000</v>
      </c>
      <c r="F16" s="194">
        <v>1530000</v>
      </c>
      <c r="G16" s="194">
        <v>1755000</v>
      </c>
      <c r="H16" s="194">
        <v>1530000</v>
      </c>
      <c r="I16" s="194">
        <v>1665000</v>
      </c>
      <c r="J16" s="194">
        <v>1530000</v>
      </c>
      <c r="K16" s="194">
        <v>1620000</v>
      </c>
      <c r="L16" s="194">
        <v>1620000</v>
      </c>
      <c r="M16" s="194">
        <v>1530000</v>
      </c>
      <c r="N16" s="194">
        <v>1710000</v>
      </c>
      <c r="O16" s="194">
        <v>1530000</v>
      </c>
      <c r="P16" s="194">
        <f t="shared" si="0"/>
        <v>1170000</v>
      </c>
      <c r="Q16" s="195">
        <f t="shared" si="1"/>
        <v>18585000</v>
      </c>
      <c r="R16" s="196">
        <v>783750</v>
      </c>
      <c r="S16" s="197">
        <f t="shared" si="2"/>
        <v>765000</v>
      </c>
      <c r="T16" s="191"/>
    </row>
    <row r="17" spans="1:20" s="149" customFormat="1" ht="33.75" x14ac:dyDescent="0.25">
      <c r="A17" s="191">
        <v>5</v>
      </c>
      <c r="B17" s="31">
        <v>897267</v>
      </c>
      <c r="C17" s="32" t="s">
        <v>244</v>
      </c>
      <c r="D17" s="193" t="s">
        <v>245</v>
      </c>
      <c r="E17" s="194">
        <v>1250000</v>
      </c>
      <c r="F17" s="194">
        <v>1250000</v>
      </c>
      <c r="G17" s="194">
        <v>1250000</v>
      </c>
      <c r="H17" s="194">
        <v>1300000</v>
      </c>
      <c r="I17" s="194">
        <v>1300000</v>
      </c>
      <c r="J17" s="194">
        <v>1300000</v>
      </c>
      <c r="K17" s="194">
        <v>1300000</v>
      </c>
      <c r="L17" s="194">
        <v>1350000</v>
      </c>
      <c r="M17" s="194">
        <v>1300000</v>
      </c>
      <c r="N17" s="194">
        <v>1350000</v>
      </c>
      <c r="O17" s="194">
        <v>1300000</v>
      </c>
      <c r="P17" s="194">
        <f>50000*26</f>
        <v>1300000</v>
      </c>
      <c r="Q17" s="195">
        <f t="shared" si="1"/>
        <v>15550000</v>
      </c>
      <c r="R17" s="196"/>
      <c r="S17" s="197">
        <f t="shared" si="2"/>
        <v>1295833.3333333333</v>
      </c>
      <c r="T17" s="199"/>
    </row>
    <row r="18" spans="1:20" s="149" customFormat="1" ht="33.75" x14ac:dyDescent="0.25">
      <c r="A18" s="191">
        <v>6</v>
      </c>
      <c r="B18" s="200">
        <v>1310757</v>
      </c>
      <c r="C18" s="32" t="s">
        <v>246</v>
      </c>
      <c r="D18" s="193" t="s">
        <v>247</v>
      </c>
      <c r="E18" s="194">
        <v>1395000</v>
      </c>
      <c r="F18" s="194">
        <v>1125000</v>
      </c>
      <c r="G18" s="194">
        <v>1260000</v>
      </c>
      <c r="H18" s="194">
        <v>1305000</v>
      </c>
      <c r="I18" s="194">
        <v>1305000</v>
      </c>
      <c r="J18" s="194">
        <v>1305000</v>
      </c>
      <c r="K18" s="194">
        <v>1305000</v>
      </c>
      <c r="L18" s="194">
        <v>1350000</v>
      </c>
      <c r="M18" s="194">
        <v>1350000</v>
      </c>
      <c r="N18" s="194">
        <v>1260000</v>
      </c>
      <c r="O18" s="194">
        <v>1305000</v>
      </c>
      <c r="P18" s="194">
        <f t="shared" si="0"/>
        <v>1170000</v>
      </c>
      <c r="Q18" s="195">
        <f t="shared" si="1"/>
        <v>15435000</v>
      </c>
      <c r="R18" s="196"/>
      <c r="S18" s="197">
        <f t="shared" si="2"/>
        <v>1286250</v>
      </c>
      <c r="T18" s="199"/>
    </row>
    <row r="19" spans="1:20" s="149" customFormat="1" ht="33.75" x14ac:dyDescent="0.25">
      <c r="A19" s="191">
        <v>7</v>
      </c>
      <c r="B19" s="201">
        <v>1544009</v>
      </c>
      <c r="C19" s="32" t="s">
        <v>248</v>
      </c>
      <c r="D19" s="193" t="s">
        <v>249</v>
      </c>
      <c r="E19" s="194">
        <v>1350000</v>
      </c>
      <c r="F19" s="194">
        <v>1170000</v>
      </c>
      <c r="G19" s="194">
        <v>1215000</v>
      </c>
      <c r="H19" s="194">
        <v>1125000</v>
      </c>
      <c r="I19" s="194">
        <v>1170000</v>
      </c>
      <c r="J19" s="194">
        <v>1080000</v>
      </c>
      <c r="K19" s="194">
        <v>1260000</v>
      </c>
      <c r="L19" s="194">
        <v>1215000</v>
      </c>
      <c r="M19" s="194">
        <v>1215000</v>
      </c>
      <c r="N19" s="194">
        <v>1350000</v>
      </c>
      <c r="O19" s="194">
        <v>1170000</v>
      </c>
      <c r="P19" s="194">
        <f t="shared" si="0"/>
        <v>1170000</v>
      </c>
      <c r="Q19" s="195">
        <f t="shared" si="1"/>
        <v>14490000</v>
      </c>
      <c r="R19" s="196"/>
      <c r="S19" s="197">
        <f t="shared" si="2"/>
        <v>1207500</v>
      </c>
      <c r="T19" s="199"/>
    </row>
    <row r="20" spans="1:20" s="149" customFormat="1" ht="22.5" x14ac:dyDescent="0.25">
      <c r="A20" s="191">
        <v>8</v>
      </c>
      <c r="B20" s="31">
        <v>2847974</v>
      </c>
      <c r="C20" s="32" t="s">
        <v>250</v>
      </c>
      <c r="D20" s="193" t="s">
        <v>251</v>
      </c>
      <c r="E20" s="194">
        <v>1215000</v>
      </c>
      <c r="F20" s="194">
        <v>1125000</v>
      </c>
      <c r="G20" s="194">
        <v>1170000</v>
      </c>
      <c r="H20" s="194">
        <v>1170000</v>
      </c>
      <c r="I20" s="194">
        <v>1125000</v>
      </c>
      <c r="J20" s="194">
        <v>1215000</v>
      </c>
      <c r="K20" s="194">
        <v>1170000</v>
      </c>
      <c r="L20" s="194">
        <v>1125000</v>
      </c>
      <c r="M20" s="194">
        <v>1125000</v>
      </c>
      <c r="N20" s="194">
        <v>1080000</v>
      </c>
      <c r="O20" s="194">
        <v>1170000</v>
      </c>
      <c r="P20" s="194">
        <f t="shared" si="0"/>
        <v>1170000</v>
      </c>
      <c r="Q20" s="195">
        <f t="shared" si="1"/>
        <v>13860000</v>
      </c>
      <c r="R20" s="196"/>
      <c r="S20" s="197">
        <f t="shared" si="2"/>
        <v>1155000</v>
      </c>
      <c r="T20" s="199"/>
    </row>
    <row r="21" spans="1:20" s="149" customFormat="1" ht="45" x14ac:dyDescent="0.25">
      <c r="A21" s="191">
        <v>9</v>
      </c>
      <c r="B21" s="198">
        <v>1132880</v>
      </c>
      <c r="C21" s="32" t="s">
        <v>252</v>
      </c>
      <c r="D21" s="193" t="s">
        <v>241</v>
      </c>
      <c r="E21" s="194">
        <v>0</v>
      </c>
      <c r="F21" s="194">
        <v>0</v>
      </c>
      <c r="G21" s="194">
        <v>0</v>
      </c>
      <c r="H21" s="194">
        <v>1305000</v>
      </c>
      <c r="I21" s="194">
        <v>1395000</v>
      </c>
      <c r="J21" s="194">
        <v>1350000</v>
      </c>
      <c r="K21" s="194">
        <v>1395000</v>
      </c>
      <c r="L21" s="194">
        <v>1395000</v>
      </c>
      <c r="M21" s="194">
        <v>1350000</v>
      </c>
      <c r="N21" s="194">
        <v>1395000</v>
      </c>
      <c r="O21" s="194">
        <v>1350000</v>
      </c>
      <c r="P21" s="194">
        <f t="shared" si="0"/>
        <v>1170000</v>
      </c>
      <c r="Q21" s="195">
        <f t="shared" si="1"/>
        <v>12105000</v>
      </c>
      <c r="R21" s="196"/>
      <c r="S21" s="197">
        <f t="shared" si="2"/>
        <v>1008750</v>
      </c>
      <c r="T21" s="199"/>
    </row>
    <row r="22" spans="1:20" s="149" customFormat="1" ht="45" x14ac:dyDescent="0.25">
      <c r="A22" s="191">
        <v>10</v>
      </c>
      <c r="B22" s="31">
        <v>2576068</v>
      </c>
      <c r="C22" s="32" t="s">
        <v>253</v>
      </c>
      <c r="D22" s="193" t="s">
        <v>241</v>
      </c>
      <c r="E22" s="194">
        <v>1125000</v>
      </c>
      <c r="F22" s="194">
        <v>1305000</v>
      </c>
      <c r="G22" s="194">
        <v>1305000</v>
      </c>
      <c r="H22" s="194">
        <v>1620000</v>
      </c>
      <c r="I22" s="194">
        <v>1755000</v>
      </c>
      <c r="J22" s="194">
        <v>1440000</v>
      </c>
      <c r="K22" s="194">
        <v>1215000</v>
      </c>
      <c r="L22" s="194">
        <v>1170000</v>
      </c>
      <c r="M22" s="194">
        <v>1170000</v>
      </c>
      <c r="N22" s="194">
        <v>1350000</v>
      </c>
      <c r="O22" s="194">
        <v>1170000</v>
      </c>
      <c r="P22" s="194">
        <f t="shared" si="0"/>
        <v>1170000</v>
      </c>
      <c r="Q22" s="195">
        <f t="shared" si="1"/>
        <v>15795000</v>
      </c>
      <c r="R22" s="196"/>
      <c r="S22" s="197">
        <f t="shared" si="2"/>
        <v>1316250</v>
      </c>
      <c r="T22" s="199"/>
    </row>
    <row r="23" spans="1:20" s="149" customFormat="1" ht="45" x14ac:dyDescent="0.25">
      <c r="A23" s="191">
        <v>11</v>
      </c>
      <c r="B23" s="33">
        <v>4681463</v>
      </c>
      <c r="C23" s="32" t="s">
        <v>254</v>
      </c>
      <c r="D23" s="193" t="s">
        <v>241</v>
      </c>
      <c r="E23" s="194">
        <v>945000</v>
      </c>
      <c r="F23" s="194">
        <v>1305000</v>
      </c>
      <c r="G23" s="194">
        <v>1440000</v>
      </c>
      <c r="H23" s="194">
        <v>1260000</v>
      </c>
      <c r="I23" s="194">
        <v>1305000</v>
      </c>
      <c r="J23" s="194">
        <v>1215000</v>
      </c>
      <c r="K23" s="194">
        <v>1260000</v>
      </c>
      <c r="L23" s="194">
        <v>1170000</v>
      </c>
      <c r="M23" s="194">
        <v>1215000</v>
      </c>
      <c r="N23" s="194">
        <v>1125000</v>
      </c>
      <c r="O23" s="194">
        <v>1170000</v>
      </c>
      <c r="P23" s="194">
        <f t="shared" si="0"/>
        <v>1170000</v>
      </c>
      <c r="Q23" s="195">
        <f t="shared" si="1"/>
        <v>14580000</v>
      </c>
      <c r="R23" s="196"/>
      <c r="S23" s="197">
        <f t="shared" si="2"/>
        <v>1215000</v>
      </c>
      <c r="T23" s="199"/>
    </row>
    <row r="24" spans="1:20" s="149" customFormat="1" ht="22.5" x14ac:dyDescent="0.25">
      <c r="A24" s="191">
        <v>12</v>
      </c>
      <c r="B24" s="33">
        <v>5710012</v>
      </c>
      <c r="C24" s="32" t="s">
        <v>255</v>
      </c>
      <c r="D24" s="193" t="s">
        <v>241</v>
      </c>
      <c r="E24" s="194">
        <v>540000</v>
      </c>
      <c r="F24" s="194">
        <v>1260000</v>
      </c>
      <c r="G24" s="194">
        <v>1215000</v>
      </c>
      <c r="H24" s="194">
        <v>1350000</v>
      </c>
      <c r="I24" s="194">
        <v>1350000</v>
      </c>
      <c r="J24" s="194">
        <v>1305000</v>
      </c>
      <c r="K24" s="194">
        <v>1395000</v>
      </c>
      <c r="L24" s="194">
        <v>1395000</v>
      </c>
      <c r="M24" s="194">
        <v>1350000</v>
      </c>
      <c r="N24" s="194">
        <v>1395000</v>
      </c>
      <c r="O24" s="194">
        <v>1350000</v>
      </c>
      <c r="P24" s="194">
        <f t="shared" si="0"/>
        <v>1170000</v>
      </c>
      <c r="Q24" s="195">
        <f t="shared" si="1"/>
        <v>15075000</v>
      </c>
      <c r="R24" s="196"/>
      <c r="S24" s="197">
        <f t="shared" si="2"/>
        <v>1256250</v>
      </c>
      <c r="T24" s="199"/>
    </row>
    <row r="25" spans="1:20" s="149" customFormat="1" ht="22.5" x14ac:dyDescent="0.25">
      <c r="A25" s="191">
        <v>13</v>
      </c>
      <c r="B25" s="31">
        <v>1290552</v>
      </c>
      <c r="C25" s="32" t="s">
        <v>256</v>
      </c>
      <c r="D25" s="193" t="s">
        <v>247</v>
      </c>
      <c r="E25" s="194">
        <v>1395000</v>
      </c>
      <c r="F25" s="194">
        <v>1125000</v>
      </c>
      <c r="G25" s="194">
        <v>1125000</v>
      </c>
      <c r="H25" s="194">
        <v>1215000</v>
      </c>
      <c r="I25" s="194">
        <v>1260000</v>
      </c>
      <c r="J25" s="194">
        <v>1170000</v>
      </c>
      <c r="K25" s="194">
        <v>1215000</v>
      </c>
      <c r="L25" s="194">
        <v>1215000</v>
      </c>
      <c r="M25" s="194">
        <v>1260000</v>
      </c>
      <c r="N25" s="194">
        <v>1170000</v>
      </c>
      <c r="O25" s="194">
        <v>1215000</v>
      </c>
      <c r="P25" s="194">
        <f t="shared" si="0"/>
        <v>1170000</v>
      </c>
      <c r="Q25" s="195">
        <f t="shared" si="1"/>
        <v>14535000</v>
      </c>
      <c r="R25" s="196"/>
      <c r="S25" s="197">
        <f t="shared" si="2"/>
        <v>1211250</v>
      </c>
      <c r="T25" s="199"/>
    </row>
    <row r="26" spans="1:20" s="149" customFormat="1" ht="45" x14ac:dyDescent="0.25">
      <c r="A26" s="191">
        <v>14</v>
      </c>
      <c r="B26" s="198">
        <v>5334502</v>
      </c>
      <c r="C26" s="32" t="s">
        <v>257</v>
      </c>
      <c r="D26" s="193" t="s">
        <v>241</v>
      </c>
      <c r="E26" s="194"/>
      <c r="F26" s="194">
        <v>0</v>
      </c>
      <c r="G26" s="194">
        <v>0</v>
      </c>
      <c r="H26" s="194">
        <v>0</v>
      </c>
      <c r="I26" s="194">
        <v>0</v>
      </c>
      <c r="J26" s="194">
        <v>0</v>
      </c>
      <c r="K26" s="194">
        <v>0</v>
      </c>
      <c r="L26" s="194">
        <v>0</v>
      </c>
      <c r="M26" s="194">
        <v>765000</v>
      </c>
      <c r="N26" s="194">
        <v>1125000</v>
      </c>
      <c r="O26" s="194">
        <v>1035000</v>
      </c>
      <c r="P26" s="194">
        <f t="shared" si="0"/>
        <v>1170000</v>
      </c>
      <c r="Q26" s="195">
        <f t="shared" si="1"/>
        <v>4095000</v>
      </c>
      <c r="R26" s="196"/>
      <c r="S26" s="197">
        <f t="shared" si="2"/>
        <v>341250</v>
      </c>
      <c r="T26" s="199"/>
    </row>
    <row r="27" spans="1:20" s="149" customFormat="1" ht="45" x14ac:dyDescent="0.25">
      <c r="A27" s="191">
        <v>15</v>
      </c>
      <c r="B27" s="31">
        <v>5904672</v>
      </c>
      <c r="C27" s="192" t="s">
        <v>258</v>
      </c>
      <c r="D27" s="193" t="s">
        <v>259</v>
      </c>
      <c r="E27" s="194">
        <v>1215000</v>
      </c>
      <c r="F27" s="194">
        <v>1035000</v>
      </c>
      <c r="G27" s="194">
        <v>990000</v>
      </c>
      <c r="H27" s="194">
        <v>1170000</v>
      </c>
      <c r="I27" s="194">
        <v>1125000</v>
      </c>
      <c r="J27" s="194">
        <v>1080000</v>
      </c>
      <c r="K27" s="194">
        <v>450000</v>
      </c>
      <c r="L27" s="194">
        <v>0</v>
      </c>
      <c r="M27" s="194">
        <v>0</v>
      </c>
      <c r="N27" s="194">
        <v>0</v>
      </c>
      <c r="O27" s="194">
        <v>0</v>
      </c>
      <c r="P27" s="194">
        <v>0</v>
      </c>
      <c r="Q27" s="195">
        <f t="shared" si="1"/>
        <v>7065000</v>
      </c>
      <c r="R27" s="196">
        <v>551250</v>
      </c>
      <c r="S27" s="197">
        <f t="shared" si="2"/>
        <v>37500</v>
      </c>
      <c r="T27" s="199"/>
    </row>
    <row r="28" spans="1:20" s="149" customFormat="1" ht="22.5" x14ac:dyDescent="0.25">
      <c r="A28" s="191">
        <v>16</v>
      </c>
      <c r="B28" s="31">
        <v>660545</v>
      </c>
      <c r="C28" s="32" t="s">
        <v>260</v>
      </c>
      <c r="D28" s="193" t="s">
        <v>241</v>
      </c>
      <c r="E28" s="194">
        <v>0</v>
      </c>
      <c r="F28" s="194">
        <v>0</v>
      </c>
      <c r="G28" s="194">
        <v>765000</v>
      </c>
      <c r="H28" s="194">
        <v>1170000</v>
      </c>
      <c r="I28" s="194">
        <v>1215000</v>
      </c>
      <c r="J28" s="194">
        <v>1215000</v>
      </c>
      <c r="K28" s="194">
        <v>450000</v>
      </c>
      <c r="L28" s="194">
        <v>0</v>
      </c>
      <c r="M28" s="194">
        <v>1125000</v>
      </c>
      <c r="N28" s="194">
        <v>1305000</v>
      </c>
      <c r="O28" s="194">
        <v>1260000</v>
      </c>
      <c r="P28" s="194">
        <f t="shared" si="0"/>
        <v>1170000</v>
      </c>
      <c r="Q28" s="195">
        <f t="shared" si="1"/>
        <v>9675000</v>
      </c>
      <c r="R28" s="196"/>
      <c r="S28" s="197">
        <f t="shared" si="2"/>
        <v>806250</v>
      </c>
      <c r="T28" s="199"/>
    </row>
    <row r="29" spans="1:20" s="149" customFormat="1" ht="45" x14ac:dyDescent="0.25">
      <c r="A29" s="191">
        <v>17</v>
      </c>
      <c r="B29" s="33">
        <v>6817654</v>
      </c>
      <c r="C29" s="32" t="s">
        <v>261</v>
      </c>
      <c r="D29" s="193" t="s">
        <v>262</v>
      </c>
      <c r="E29" s="194">
        <v>990000</v>
      </c>
      <c r="F29" s="194">
        <v>1125000</v>
      </c>
      <c r="G29" s="194">
        <v>1080000</v>
      </c>
      <c r="H29" s="194">
        <v>1125000</v>
      </c>
      <c r="I29" s="194">
        <v>1170000</v>
      </c>
      <c r="J29" s="194">
        <v>1215000</v>
      </c>
      <c r="K29" s="194">
        <v>1350000</v>
      </c>
      <c r="L29" s="194">
        <v>1125000</v>
      </c>
      <c r="M29" s="194">
        <v>1170000</v>
      </c>
      <c r="N29" s="194">
        <v>1395000</v>
      </c>
      <c r="O29" s="194">
        <v>1215000</v>
      </c>
      <c r="P29" s="194">
        <f t="shared" si="0"/>
        <v>1170000</v>
      </c>
      <c r="Q29" s="195">
        <f t="shared" si="1"/>
        <v>14130000</v>
      </c>
      <c r="R29" s="196"/>
      <c r="S29" s="197">
        <f t="shared" si="2"/>
        <v>1177500</v>
      </c>
      <c r="T29" s="199"/>
    </row>
    <row r="30" spans="1:20" s="149" customFormat="1" ht="22.5" x14ac:dyDescent="0.25">
      <c r="A30" s="191">
        <v>18</v>
      </c>
      <c r="B30" s="31">
        <v>1762886</v>
      </c>
      <c r="C30" s="32" t="s">
        <v>263</v>
      </c>
      <c r="D30" s="193" t="s">
        <v>241</v>
      </c>
      <c r="E30" s="194">
        <v>1215000</v>
      </c>
      <c r="F30" s="194">
        <v>1215000</v>
      </c>
      <c r="G30" s="194">
        <v>1260000</v>
      </c>
      <c r="H30" s="194">
        <v>1260000</v>
      </c>
      <c r="I30" s="194">
        <v>1170000</v>
      </c>
      <c r="J30" s="194">
        <v>1215000</v>
      </c>
      <c r="K30" s="194">
        <v>1260000</v>
      </c>
      <c r="L30" s="194">
        <v>1305000</v>
      </c>
      <c r="M30" s="194">
        <v>1305000</v>
      </c>
      <c r="N30" s="194">
        <v>1395000</v>
      </c>
      <c r="O30" s="194">
        <v>1350000</v>
      </c>
      <c r="P30" s="194">
        <f t="shared" si="0"/>
        <v>1170000</v>
      </c>
      <c r="Q30" s="195">
        <f t="shared" si="1"/>
        <v>15120000</v>
      </c>
      <c r="R30" s="196"/>
      <c r="S30" s="197">
        <f t="shared" si="2"/>
        <v>1260000</v>
      </c>
      <c r="T30" s="199"/>
    </row>
    <row r="31" spans="1:20" s="149" customFormat="1" ht="33.75" x14ac:dyDescent="0.25">
      <c r="A31" s="191">
        <v>19</v>
      </c>
      <c r="B31" s="31">
        <v>2069204</v>
      </c>
      <c r="C31" s="32" t="s">
        <v>264</v>
      </c>
      <c r="D31" s="193" t="s">
        <v>251</v>
      </c>
      <c r="E31" s="194">
        <v>1215000</v>
      </c>
      <c r="F31" s="194">
        <v>1125000</v>
      </c>
      <c r="G31" s="194">
        <v>1170000</v>
      </c>
      <c r="H31" s="194">
        <v>1170000</v>
      </c>
      <c r="I31" s="194">
        <v>1170000</v>
      </c>
      <c r="J31" s="194">
        <v>1170000</v>
      </c>
      <c r="K31" s="194">
        <v>1125000</v>
      </c>
      <c r="L31" s="194">
        <v>1215000</v>
      </c>
      <c r="M31" s="194">
        <v>1170000</v>
      </c>
      <c r="N31" s="194">
        <v>1080000</v>
      </c>
      <c r="O31" s="194">
        <v>1170000</v>
      </c>
      <c r="P31" s="194">
        <f t="shared" si="0"/>
        <v>1170000</v>
      </c>
      <c r="Q31" s="195">
        <f t="shared" si="1"/>
        <v>13950000</v>
      </c>
      <c r="R31" s="196"/>
      <c r="S31" s="197">
        <f t="shared" si="2"/>
        <v>1162500</v>
      </c>
      <c r="T31" s="199"/>
    </row>
    <row r="32" spans="1:20" s="149" customFormat="1" ht="33.75" x14ac:dyDescent="0.25">
      <c r="A32" s="191">
        <v>20</v>
      </c>
      <c r="B32" s="202">
        <v>929342</v>
      </c>
      <c r="C32" s="32" t="s">
        <v>265</v>
      </c>
      <c r="D32" s="193" t="s">
        <v>241</v>
      </c>
      <c r="E32" s="194">
        <v>1305000</v>
      </c>
      <c r="F32" s="194">
        <v>1305000</v>
      </c>
      <c r="G32" s="194">
        <v>1350000</v>
      </c>
      <c r="H32" s="194">
        <v>1305000</v>
      </c>
      <c r="I32" s="194">
        <v>1395000</v>
      </c>
      <c r="J32" s="194">
        <v>1350000</v>
      </c>
      <c r="K32" s="194">
        <v>1395000</v>
      </c>
      <c r="L32" s="194">
        <v>1395000</v>
      </c>
      <c r="M32" s="194">
        <v>1350000</v>
      </c>
      <c r="N32" s="194">
        <v>1395000</v>
      </c>
      <c r="O32" s="194">
        <v>1350000</v>
      </c>
      <c r="P32" s="194">
        <f t="shared" si="0"/>
        <v>1170000</v>
      </c>
      <c r="Q32" s="195">
        <f t="shared" si="1"/>
        <v>16065000</v>
      </c>
      <c r="R32" s="196"/>
      <c r="S32" s="197">
        <f t="shared" si="2"/>
        <v>1338750</v>
      </c>
      <c r="T32" s="199"/>
    </row>
    <row r="33" spans="1:20" s="149" customFormat="1" ht="22.5" x14ac:dyDescent="0.25">
      <c r="A33" s="191">
        <v>21</v>
      </c>
      <c r="B33" s="31">
        <v>1352968</v>
      </c>
      <c r="C33" s="32" t="s">
        <v>266</v>
      </c>
      <c r="D33" s="193" t="s">
        <v>176</v>
      </c>
      <c r="E33" s="194">
        <v>1395000</v>
      </c>
      <c r="F33" s="194">
        <v>1305000</v>
      </c>
      <c r="G33" s="194">
        <v>1350000</v>
      </c>
      <c r="H33" s="194">
        <v>1485000</v>
      </c>
      <c r="I33" s="194">
        <v>1485000</v>
      </c>
      <c r="J33" s="194">
        <v>1350000</v>
      </c>
      <c r="K33" s="194">
        <v>1395000</v>
      </c>
      <c r="L33" s="194">
        <v>1395000</v>
      </c>
      <c r="M33" s="194">
        <v>1350000</v>
      </c>
      <c r="N33" s="194">
        <v>1395000</v>
      </c>
      <c r="O33" s="194">
        <v>1350000</v>
      </c>
      <c r="P33" s="194">
        <f t="shared" si="0"/>
        <v>1170000</v>
      </c>
      <c r="Q33" s="195">
        <f t="shared" si="1"/>
        <v>16425000</v>
      </c>
      <c r="R33" s="196"/>
      <c r="S33" s="197">
        <f t="shared" si="2"/>
        <v>1368750</v>
      </c>
      <c r="T33" s="199"/>
    </row>
    <row r="34" spans="1:20" s="149" customFormat="1" ht="22.5" x14ac:dyDescent="0.25">
      <c r="A34" s="191">
        <v>22</v>
      </c>
      <c r="B34" s="31">
        <v>2530882</v>
      </c>
      <c r="C34" s="32" t="s">
        <v>267</v>
      </c>
      <c r="D34" s="193" t="s">
        <v>166</v>
      </c>
      <c r="E34" s="194">
        <v>1125000</v>
      </c>
      <c r="F34" s="194">
        <v>1125000</v>
      </c>
      <c r="G34" s="194">
        <v>1035000</v>
      </c>
      <c r="H34" s="194">
        <v>1035000</v>
      </c>
      <c r="I34" s="194">
        <v>900000</v>
      </c>
      <c r="J34" s="194">
        <v>1080000</v>
      </c>
      <c r="K34" s="194">
        <v>450000</v>
      </c>
      <c r="L34" s="194">
        <v>0</v>
      </c>
      <c r="M34" s="194">
        <v>495000</v>
      </c>
      <c r="N34" s="194">
        <v>1080000</v>
      </c>
      <c r="O34" s="194">
        <f>1125000+250000</f>
        <v>1375000</v>
      </c>
      <c r="P34" s="194">
        <f t="shared" si="0"/>
        <v>1170000</v>
      </c>
      <c r="Q34" s="195">
        <f t="shared" si="1"/>
        <v>10870000</v>
      </c>
      <c r="R34" s="196"/>
      <c r="S34" s="197">
        <f t="shared" si="2"/>
        <v>905833.33333333337</v>
      </c>
      <c r="T34" s="199"/>
    </row>
    <row r="35" spans="1:20" s="149" customFormat="1" ht="33.75" x14ac:dyDescent="0.25">
      <c r="A35" s="191">
        <v>23</v>
      </c>
      <c r="B35" s="198">
        <v>1119715</v>
      </c>
      <c r="C35" s="32" t="s">
        <v>268</v>
      </c>
      <c r="D35" s="193" t="s">
        <v>241</v>
      </c>
      <c r="E35" s="194">
        <v>0</v>
      </c>
      <c r="F35" s="194">
        <v>0</v>
      </c>
      <c r="G35" s="194">
        <v>0</v>
      </c>
      <c r="H35" s="194">
        <v>1305000</v>
      </c>
      <c r="I35" s="194">
        <v>1170000</v>
      </c>
      <c r="J35" s="194">
        <v>1170000</v>
      </c>
      <c r="K35" s="194">
        <v>1170000</v>
      </c>
      <c r="L35" s="194">
        <v>1215000</v>
      </c>
      <c r="M35" s="194">
        <v>1170000</v>
      </c>
      <c r="N35" s="194">
        <v>1215000</v>
      </c>
      <c r="O35" s="194">
        <v>1350000</v>
      </c>
      <c r="P35" s="194">
        <f t="shared" si="0"/>
        <v>1170000</v>
      </c>
      <c r="Q35" s="195">
        <f t="shared" si="1"/>
        <v>10935000</v>
      </c>
      <c r="R35" s="196"/>
      <c r="S35" s="197">
        <f t="shared" si="2"/>
        <v>911250</v>
      </c>
      <c r="T35" s="199"/>
    </row>
    <row r="36" spans="1:20" s="149" customFormat="1" ht="33.75" x14ac:dyDescent="0.25">
      <c r="A36" s="191">
        <v>24</v>
      </c>
      <c r="B36" s="31">
        <v>3691030</v>
      </c>
      <c r="C36" s="32" t="s">
        <v>269</v>
      </c>
      <c r="D36" s="193" t="s">
        <v>241</v>
      </c>
      <c r="E36" s="194">
        <v>1260000</v>
      </c>
      <c r="F36" s="194">
        <v>1170000</v>
      </c>
      <c r="G36" s="194">
        <v>1305000</v>
      </c>
      <c r="H36" s="194">
        <v>1305000</v>
      </c>
      <c r="I36" s="194">
        <v>1260000</v>
      </c>
      <c r="J36" s="194">
        <v>1215000</v>
      </c>
      <c r="K36" s="194">
        <v>1260000</v>
      </c>
      <c r="L36" s="194">
        <v>1305000</v>
      </c>
      <c r="M36" s="194">
        <v>1260000</v>
      </c>
      <c r="N36" s="194">
        <v>1350000</v>
      </c>
      <c r="O36" s="194">
        <v>1170000</v>
      </c>
      <c r="P36" s="194">
        <f t="shared" si="0"/>
        <v>1170000</v>
      </c>
      <c r="Q36" s="195">
        <f t="shared" si="1"/>
        <v>15030000</v>
      </c>
      <c r="R36" s="196"/>
      <c r="S36" s="197">
        <f t="shared" si="2"/>
        <v>1252500</v>
      </c>
      <c r="T36" s="199"/>
    </row>
    <row r="37" spans="1:20" s="149" customFormat="1" ht="22.5" x14ac:dyDescent="0.25">
      <c r="A37" s="191">
        <v>25</v>
      </c>
      <c r="B37" s="203">
        <v>541162</v>
      </c>
      <c r="C37" s="32" t="s">
        <v>270</v>
      </c>
      <c r="D37" s="193" t="s">
        <v>241</v>
      </c>
      <c r="E37" s="194">
        <v>1260000</v>
      </c>
      <c r="F37" s="194">
        <v>1305000</v>
      </c>
      <c r="G37" s="194">
        <v>1350000</v>
      </c>
      <c r="H37" s="194">
        <v>1350000</v>
      </c>
      <c r="I37" s="194">
        <v>1350000</v>
      </c>
      <c r="J37" s="194">
        <v>1350000</v>
      </c>
      <c r="K37" s="194">
        <v>1395000</v>
      </c>
      <c r="L37" s="194">
        <v>1395000</v>
      </c>
      <c r="M37" s="194">
        <v>1350000</v>
      </c>
      <c r="N37" s="194">
        <v>1395000</v>
      </c>
      <c r="O37" s="194">
        <v>1350000</v>
      </c>
      <c r="P37" s="194">
        <f t="shared" si="0"/>
        <v>1170000</v>
      </c>
      <c r="Q37" s="195">
        <f t="shared" si="1"/>
        <v>16020000</v>
      </c>
      <c r="R37" s="196"/>
      <c r="S37" s="197">
        <f t="shared" si="2"/>
        <v>1335000</v>
      </c>
      <c r="T37" s="199"/>
    </row>
    <row r="38" spans="1:20" s="149" customFormat="1" ht="22.5" x14ac:dyDescent="0.25">
      <c r="A38" s="191">
        <v>26</v>
      </c>
      <c r="B38" s="33">
        <v>4351661</v>
      </c>
      <c r="C38" s="32" t="s">
        <v>271</v>
      </c>
      <c r="D38" s="193" t="s">
        <v>272</v>
      </c>
      <c r="E38" s="194">
        <v>1250000</v>
      </c>
      <c r="F38" s="194">
        <v>1150000</v>
      </c>
      <c r="G38" s="194">
        <v>1150000</v>
      </c>
      <c r="H38" s="194">
        <v>1300000</v>
      </c>
      <c r="I38" s="194">
        <v>1450000</v>
      </c>
      <c r="J38" s="194">
        <v>1200000</v>
      </c>
      <c r="K38" s="194">
        <v>1100000</v>
      </c>
      <c r="L38" s="194">
        <v>1150000</v>
      </c>
      <c r="M38" s="194">
        <v>1150000</v>
      </c>
      <c r="N38" s="194">
        <v>1200000</v>
      </c>
      <c r="O38" s="194">
        <v>1250000</v>
      </c>
      <c r="P38" s="204">
        <f>50000*26</f>
        <v>1300000</v>
      </c>
      <c r="Q38" s="195">
        <f t="shared" si="1"/>
        <v>14650000</v>
      </c>
      <c r="R38" s="196"/>
      <c r="S38" s="197">
        <f t="shared" si="2"/>
        <v>1220833.3333333333</v>
      </c>
      <c r="T38" s="199"/>
    </row>
    <row r="39" spans="1:20" s="149" customFormat="1" ht="45" x14ac:dyDescent="0.25">
      <c r="A39" s="191">
        <v>27</v>
      </c>
      <c r="B39" s="31">
        <v>5709961</v>
      </c>
      <c r="C39" s="32" t="s">
        <v>273</v>
      </c>
      <c r="D39" s="193" t="s">
        <v>249</v>
      </c>
      <c r="E39" s="194">
        <v>1260000</v>
      </c>
      <c r="F39" s="194">
        <v>1305000</v>
      </c>
      <c r="G39" s="194">
        <v>1260000</v>
      </c>
      <c r="H39" s="194">
        <v>1305000</v>
      </c>
      <c r="I39" s="194">
        <v>1350000</v>
      </c>
      <c r="J39" s="194">
        <v>1350000</v>
      </c>
      <c r="K39" s="194">
        <v>450000</v>
      </c>
      <c r="L39" s="194">
        <v>0</v>
      </c>
      <c r="M39" s="194">
        <v>1215000</v>
      </c>
      <c r="N39" s="194">
        <v>1350000</v>
      </c>
      <c r="O39" s="194">
        <v>1170000</v>
      </c>
      <c r="P39" s="194">
        <f t="shared" si="0"/>
        <v>1170000</v>
      </c>
      <c r="Q39" s="195">
        <f t="shared" si="1"/>
        <v>13185000</v>
      </c>
      <c r="R39" s="196"/>
      <c r="S39" s="197">
        <f t="shared" si="2"/>
        <v>1098750</v>
      </c>
      <c r="T39" s="199"/>
    </row>
    <row r="40" spans="1:20" s="149" customFormat="1" ht="22.5" x14ac:dyDescent="0.25">
      <c r="A40" s="191">
        <v>28</v>
      </c>
      <c r="B40" s="31">
        <v>4526505</v>
      </c>
      <c r="C40" s="32" t="s">
        <v>274</v>
      </c>
      <c r="D40" s="193" t="s">
        <v>275</v>
      </c>
      <c r="E40" s="194">
        <v>1170000</v>
      </c>
      <c r="F40" s="194">
        <v>1215000</v>
      </c>
      <c r="G40" s="194">
        <v>1125000</v>
      </c>
      <c r="H40" s="194">
        <v>1260000</v>
      </c>
      <c r="I40" s="194">
        <v>1260000</v>
      </c>
      <c r="J40" s="194">
        <v>1350000</v>
      </c>
      <c r="K40" s="194">
        <v>1350000</v>
      </c>
      <c r="L40" s="194">
        <v>1215000</v>
      </c>
      <c r="M40" s="194">
        <v>1305000</v>
      </c>
      <c r="N40" s="194">
        <v>1260000</v>
      </c>
      <c r="O40" s="194">
        <v>1215000</v>
      </c>
      <c r="P40" s="194">
        <f t="shared" si="0"/>
        <v>1170000</v>
      </c>
      <c r="Q40" s="195">
        <f t="shared" si="1"/>
        <v>14895000</v>
      </c>
      <c r="R40" s="196"/>
      <c r="S40" s="197">
        <f t="shared" si="2"/>
        <v>1241250</v>
      </c>
      <c r="T40" s="199"/>
    </row>
    <row r="41" spans="1:20" s="149" customFormat="1" ht="33.75" x14ac:dyDescent="0.25">
      <c r="A41" s="191">
        <v>29</v>
      </c>
      <c r="B41" s="33">
        <v>4898198</v>
      </c>
      <c r="C41" s="32" t="s">
        <v>276</v>
      </c>
      <c r="D41" s="193" t="s">
        <v>241</v>
      </c>
      <c r="E41" s="194">
        <v>1080000</v>
      </c>
      <c r="F41" s="194">
        <v>1125000</v>
      </c>
      <c r="G41" s="194">
        <v>1125000</v>
      </c>
      <c r="H41" s="194">
        <v>1170000</v>
      </c>
      <c r="I41" s="194">
        <v>1170000</v>
      </c>
      <c r="J41" s="194">
        <v>1170000</v>
      </c>
      <c r="K41" s="194">
        <v>1170000</v>
      </c>
      <c r="L41" s="194">
        <v>1170000</v>
      </c>
      <c r="M41" s="194">
        <v>1170000</v>
      </c>
      <c r="N41" s="194">
        <v>630000</v>
      </c>
      <c r="O41" s="194">
        <v>0</v>
      </c>
      <c r="P41" s="204">
        <f>+$P$7*13</f>
        <v>585000</v>
      </c>
      <c r="Q41" s="195">
        <f t="shared" si="1"/>
        <v>11565000</v>
      </c>
      <c r="R41" s="196"/>
      <c r="S41" s="197">
        <f t="shared" si="2"/>
        <v>963750</v>
      </c>
      <c r="T41" s="199"/>
    </row>
    <row r="42" spans="1:20" s="149" customFormat="1" ht="33.75" x14ac:dyDescent="0.25">
      <c r="A42" s="191">
        <v>30</v>
      </c>
      <c r="B42" s="202">
        <v>4526583</v>
      </c>
      <c r="C42" s="32" t="s">
        <v>277</v>
      </c>
      <c r="D42" s="193" t="s">
        <v>278</v>
      </c>
      <c r="E42" s="194">
        <v>0</v>
      </c>
      <c r="F42" s="194">
        <v>850000</v>
      </c>
      <c r="G42" s="194">
        <v>1200000</v>
      </c>
      <c r="H42" s="194">
        <v>1150000</v>
      </c>
      <c r="I42" s="194">
        <v>1250000</v>
      </c>
      <c r="J42" s="194">
        <v>1300000</v>
      </c>
      <c r="K42" s="194">
        <v>500000</v>
      </c>
      <c r="L42" s="194">
        <v>0</v>
      </c>
      <c r="M42" s="194">
        <v>0</v>
      </c>
      <c r="N42" s="194">
        <v>0</v>
      </c>
      <c r="O42" s="194">
        <v>0</v>
      </c>
      <c r="P42" s="204">
        <f>50000*26</f>
        <v>1300000</v>
      </c>
      <c r="Q42" s="195">
        <f t="shared" si="1"/>
        <v>7550000</v>
      </c>
      <c r="R42" s="196"/>
      <c r="S42" s="197">
        <f t="shared" si="2"/>
        <v>629166.66666666663</v>
      </c>
      <c r="T42" s="199"/>
    </row>
    <row r="43" spans="1:20" s="149" customFormat="1" ht="45" x14ac:dyDescent="0.25">
      <c r="A43" s="191">
        <v>31</v>
      </c>
      <c r="B43" s="202">
        <v>3183841</v>
      </c>
      <c r="C43" s="192" t="s">
        <v>279</v>
      </c>
      <c r="D43" s="193" t="s">
        <v>280</v>
      </c>
      <c r="E43" s="194">
        <v>0</v>
      </c>
      <c r="F43" s="194">
        <v>405000</v>
      </c>
      <c r="G43" s="194">
        <v>1170000</v>
      </c>
      <c r="H43" s="194">
        <v>1170000</v>
      </c>
      <c r="I43" s="194">
        <v>1170000</v>
      </c>
      <c r="J43" s="194">
        <v>1170000</v>
      </c>
      <c r="K43" s="194">
        <v>1420000</v>
      </c>
      <c r="L43" s="194">
        <v>1215000</v>
      </c>
      <c r="M43" s="194">
        <v>1170000</v>
      </c>
      <c r="N43" s="194">
        <v>675000</v>
      </c>
      <c r="O43" s="194">
        <v>0</v>
      </c>
      <c r="P43" s="194">
        <v>0</v>
      </c>
      <c r="Q43" s="195">
        <f t="shared" si="1"/>
        <v>9565000</v>
      </c>
      <c r="R43" s="196"/>
      <c r="S43" s="197">
        <f t="shared" si="2"/>
        <v>797083.33333333337</v>
      </c>
      <c r="T43" s="199"/>
    </row>
    <row r="44" spans="1:20" s="149" customFormat="1" ht="33.75" x14ac:dyDescent="0.25">
      <c r="A44" s="191">
        <v>32</v>
      </c>
      <c r="B44" s="198">
        <v>2227930</v>
      </c>
      <c r="C44" s="32" t="s">
        <v>281</v>
      </c>
      <c r="D44" s="193" t="s">
        <v>241</v>
      </c>
      <c r="E44" s="194">
        <v>0</v>
      </c>
      <c r="F44" s="194">
        <v>0</v>
      </c>
      <c r="G44" s="194">
        <v>0</v>
      </c>
      <c r="H44" s="194">
        <v>855000</v>
      </c>
      <c r="I44" s="194">
        <v>1305000</v>
      </c>
      <c r="J44" s="194">
        <v>1260000</v>
      </c>
      <c r="K44" s="194">
        <v>1170000</v>
      </c>
      <c r="L44" s="194">
        <v>1215000</v>
      </c>
      <c r="M44" s="194">
        <v>1170000</v>
      </c>
      <c r="N44" s="194">
        <v>1260000</v>
      </c>
      <c r="O44" s="194">
        <v>1125000</v>
      </c>
      <c r="P44" s="194">
        <f t="shared" si="0"/>
        <v>1170000</v>
      </c>
      <c r="Q44" s="195">
        <f t="shared" si="1"/>
        <v>10530000</v>
      </c>
      <c r="R44" s="196"/>
      <c r="S44" s="197">
        <f t="shared" si="2"/>
        <v>877500</v>
      </c>
      <c r="T44" s="199"/>
    </row>
    <row r="45" spans="1:20" s="149" customFormat="1" ht="22.5" x14ac:dyDescent="0.25">
      <c r="A45" s="191">
        <v>33</v>
      </c>
      <c r="B45" s="202">
        <v>6283799</v>
      </c>
      <c r="C45" s="32" t="s">
        <v>282</v>
      </c>
      <c r="D45" s="205" t="s">
        <v>280</v>
      </c>
      <c r="E45" s="194">
        <v>1215000</v>
      </c>
      <c r="F45" s="194">
        <v>1170000</v>
      </c>
      <c r="G45" s="194">
        <v>1170000</v>
      </c>
      <c r="H45" s="194">
        <v>1170000</v>
      </c>
      <c r="I45" s="194">
        <v>1215000</v>
      </c>
      <c r="J45" s="194">
        <v>1170000</v>
      </c>
      <c r="K45" s="194">
        <v>1395000</v>
      </c>
      <c r="L45" s="194">
        <v>1305000</v>
      </c>
      <c r="M45" s="194">
        <v>1170000</v>
      </c>
      <c r="N45" s="194">
        <v>1350000</v>
      </c>
      <c r="O45" s="194">
        <v>1215000</v>
      </c>
      <c r="P45" s="194">
        <f t="shared" si="0"/>
        <v>1170000</v>
      </c>
      <c r="Q45" s="195">
        <f t="shared" si="1"/>
        <v>14715000</v>
      </c>
      <c r="R45" s="196"/>
      <c r="S45" s="197">
        <f t="shared" si="2"/>
        <v>1226250</v>
      </c>
      <c r="T45" s="199"/>
    </row>
    <row r="46" spans="1:20" s="149" customFormat="1" ht="33.75" x14ac:dyDescent="0.25">
      <c r="A46" s="191">
        <v>34</v>
      </c>
      <c r="B46" s="198">
        <v>810152</v>
      </c>
      <c r="C46" s="32" t="s">
        <v>283</v>
      </c>
      <c r="D46" s="193" t="s">
        <v>284</v>
      </c>
      <c r="E46" s="194">
        <v>1395000</v>
      </c>
      <c r="F46" s="194">
        <v>1305000</v>
      </c>
      <c r="G46" s="194">
        <v>1395000</v>
      </c>
      <c r="H46" s="194">
        <v>1350000</v>
      </c>
      <c r="I46" s="194">
        <v>1395000</v>
      </c>
      <c r="J46" s="194">
        <v>1350000</v>
      </c>
      <c r="K46" s="194">
        <v>1395000</v>
      </c>
      <c r="L46" s="194">
        <v>1395000</v>
      </c>
      <c r="M46" s="194">
        <v>1350000</v>
      </c>
      <c r="N46" s="194">
        <v>1395000</v>
      </c>
      <c r="O46" s="194">
        <v>1350000</v>
      </c>
      <c r="P46" s="194">
        <f t="shared" si="0"/>
        <v>1170000</v>
      </c>
      <c r="Q46" s="195">
        <f t="shared" si="1"/>
        <v>16245000</v>
      </c>
      <c r="R46" s="196"/>
      <c r="S46" s="197">
        <f t="shared" si="2"/>
        <v>1353750</v>
      </c>
      <c r="T46" s="199"/>
    </row>
    <row r="47" spans="1:20" s="149" customFormat="1" ht="45" x14ac:dyDescent="0.25">
      <c r="A47" s="191">
        <v>35</v>
      </c>
      <c r="B47" s="198">
        <v>776770</v>
      </c>
      <c r="C47" s="32" t="s">
        <v>285</v>
      </c>
      <c r="D47" s="193" t="s">
        <v>286</v>
      </c>
      <c r="E47" s="194">
        <v>0</v>
      </c>
      <c r="F47" s="194">
        <v>0</v>
      </c>
      <c r="G47" s="194">
        <v>1395000</v>
      </c>
      <c r="H47" s="194">
        <v>1350000</v>
      </c>
      <c r="I47" s="194">
        <v>1395000</v>
      </c>
      <c r="J47" s="194">
        <v>1350000</v>
      </c>
      <c r="K47" s="194">
        <v>1395000</v>
      </c>
      <c r="L47" s="194">
        <v>1395000</v>
      </c>
      <c r="M47" s="194">
        <v>1350000</v>
      </c>
      <c r="N47" s="194">
        <v>1395000</v>
      </c>
      <c r="O47" s="194">
        <v>1350000</v>
      </c>
      <c r="P47" s="194">
        <f t="shared" si="0"/>
        <v>1170000</v>
      </c>
      <c r="Q47" s="195">
        <f t="shared" si="1"/>
        <v>13545000</v>
      </c>
      <c r="R47" s="196"/>
      <c r="S47" s="197">
        <f t="shared" si="2"/>
        <v>1128750</v>
      </c>
      <c r="T47" s="199"/>
    </row>
    <row r="48" spans="1:20" s="149" customFormat="1" ht="33.75" x14ac:dyDescent="0.25">
      <c r="A48" s="191">
        <v>36</v>
      </c>
      <c r="B48" s="202">
        <v>656981</v>
      </c>
      <c r="C48" s="32" t="s">
        <v>287</v>
      </c>
      <c r="D48" s="205" t="s">
        <v>288</v>
      </c>
      <c r="E48" s="194">
        <v>0</v>
      </c>
      <c r="F48" s="194">
        <v>315000</v>
      </c>
      <c r="G48" s="194">
        <v>1170000</v>
      </c>
      <c r="H48" s="194">
        <v>1170000</v>
      </c>
      <c r="I48" s="194">
        <v>1080000</v>
      </c>
      <c r="J48" s="194">
        <v>1260000</v>
      </c>
      <c r="K48" s="194">
        <v>1170000</v>
      </c>
      <c r="L48" s="194">
        <v>1215000</v>
      </c>
      <c r="M48" s="194">
        <v>1170000</v>
      </c>
      <c r="N48" s="194">
        <v>1080000</v>
      </c>
      <c r="O48" s="194">
        <v>1170000</v>
      </c>
      <c r="P48" s="194">
        <f t="shared" si="0"/>
        <v>1170000</v>
      </c>
      <c r="Q48" s="195">
        <f t="shared" si="1"/>
        <v>11970000</v>
      </c>
      <c r="R48" s="196"/>
      <c r="S48" s="197">
        <f t="shared" si="2"/>
        <v>997500</v>
      </c>
      <c r="T48" s="199"/>
    </row>
    <row r="49" spans="1:20" s="149" customFormat="1" ht="33.75" x14ac:dyDescent="0.25">
      <c r="A49" s="191">
        <v>37</v>
      </c>
      <c r="B49" s="31">
        <v>1496452</v>
      </c>
      <c r="C49" s="32" t="s">
        <v>289</v>
      </c>
      <c r="D49" s="193" t="s">
        <v>290</v>
      </c>
      <c r="E49" s="194">
        <v>1350000</v>
      </c>
      <c r="F49" s="194">
        <v>1260000</v>
      </c>
      <c r="G49" s="194">
        <v>1305000</v>
      </c>
      <c r="H49" s="194">
        <v>1395000</v>
      </c>
      <c r="I49" s="194">
        <v>1305000</v>
      </c>
      <c r="J49" s="194">
        <v>1350000</v>
      </c>
      <c r="K49" s="194">
        <v>1395000</v>
      </c>
      <c r="L49" s="194">
        <v>1395000</v>
      </c>
      <c r="M49" s="194">
        <v>1350000</v>
      </c>
      <c r="N49" s="194">
        <v>1395000</v>
      </c>
      <c r="O49" s="194">
        <v>135000</v>
      </c>
      <c r="P49" s="194">
        <f t="shared" si="0"/>
        <v>1170000</v>
      </c>
      <c r="Q49" s="195">
        <f t="shared" si="1"/>
        <v>14805000</v>
      </c>
      <c r="R49" s="196"/>
      <c r="S49" s="197">
        <f t="shared" si="2"/>
        <v>1233750</v>
      </c>
      <c r="T49" s="199"/>
    </row>
    <row r="50" spans="1:20" s="149" customFormat="1" ht="22.5" x14ac:dyDescent="0.25">
      <c r="A50" s="191">
        <v>38</v>
      </c>
      <c r="B50" s="31">
        <v>3832899</v>
      </c>
      <c r="C50" s="32" t="s">
        <v>291</v>
      </c>
      <c r="D50" s="193" t="s">
        <v>251</v>
      </c>
      <c r="E50" s="194">
        <v>1215000</v>
      </c>
      <c r="F50" s="194">
        <v>1125000</v>
      </c>
      <c r="G50" s="194">
        <v>1215000</v>
      </c>
      <c r="H50" s="194">
        <v>1170000</v>
      </c>
      <c r="I50" s="194">
        <v>1170000</v>
      </c>
      <c r="J50" s="194">
        <v>1170000</v>
      </c>
      <c r="K50" s="194">
        <v>1170000</v>
      </c>
      <c r="L50" s="194">
        <v>1215000</v>
      </c>
      <c r="M50" s="194">
        <v>1170000</v>
      </c>
      <c r="N50" s="194">
        <v>1080000</v>
      </c>
      <c r="O50" s="194">
        <v>1170000</v>
      </c>
      <c r="P50" s="194">
        <f t="shared" si="0"/>
        <v>1170000</v>
      </c>
      <c r="Q50" s="195">
        <f t="shared" si="1"/>
        <v>14040000</v>
      </c>
      <c r="R50" s="196">
        <v>588750</v>
      </c>
      <c r="S50" s="197">
        <f t="shared" si="2"/>
        <v>581250</v>
      </c>
      <c r="T50" s="199"/>
    </row>
    <row r="51" spans="1:20" s="149" customFormat="1" ht="22.5" x14ac:dyDescent="0.25">
      <c r="A51" s="191">
        <v>39</v>
      </c>
      <c r="B51" s="202">
        <v>5205482</v>
      </c>
      <c r="C51" s="32" t="s">
        <v>292</v>
      </c>
      <c r="D51" s="205" t="s">
        <v>275</v>
      </c>
      <c r="E51" s="194">
        <v>1080000</v>
      </c>
      <c r="F51" s="194">
        <v>1080000</v>
      </c>
      <c r="G51" s="194">
        <v>1350000</v>
      </c>
      <c r="H51" s="194">
        <v>1305000</v>
      </c>
      <c r="I51" s="194">
        <v>1215000</v>
      </c>
      <c r="J51" s="194">
        <v>1170000</v>
      </c>
      <c r="K51" s="194">
        <v>1170000</v>
      </c>
      <c r="L51" s="194">
        <v>1170000</v>
      </c>
      <c r="M51" s="194">
        <v>1260000</v>
      </c>
      <c r="N51" s="194">
        <v>1350000</v>
      </c>
      <c r="O51" s="194">
        <v>1395000</v>
      </c>
      <c r="P51" s="194">
        <f t="shared" si="0"/>
        <v>1170000</v>
      </c>
      <c r="Q51" s="195">
        <f t="shared" si="1"/>
        <v>14715000</v>
      </c>
      <c r="R51" s="196"/>
      <c r="S51" s="197">
        <f t="shared" si="2"/>
        <v>1226250</v>
      </c>
      <c r="T51" s="199"/>
    </row>
    <row r="52" spans="1:20" s="149" customFormat="1" ht="33.75" x14ac:dyDescent="0.25">
      <c r="A52" s="191">
        <v>40</v>
      </c>
      <c r="B52" s="31">
        <v>1857981</v>
      </c>
      <c r="C52" s="32" t="s">
        <v>293</v>
      </c>
      <c r="D52" s="193" t="s">
        <v>294</v>
      </c>
      <c r="E52" s="194">
        <v>1395000</v>
      </c>
      <c r="F52" s="194">
        <v>1350000</v>
      </c>
      <c r="G52" s="194">
        <v>1350000</v>
      </c>
      <c r="H52" s="194">
        <v>1485000</v>
      </c>
      <c r="I52" s="194">
        <v>1485000</v>
      </c>
      <c r="J52" s="194">
        <v>1485000</v>
      </c>
      <c r="K52" s="194">
        <v>1350000</v>
      </c>
      <c r="L52" s="194">
        <v>1485000</v>
      </c>
      <c r="M52" s="194">
        <v>1395000</v>
      </c>
      <c r="N52" s="194">
        <v>1440000</v>
      </c>
      <c r="O52" s="194">
        <v>1350000</v>
      </c>
      <c r="P52" s="194">
        <f t="shared" si="0"/>
        <v>1170000</v>
      </c>
      <c r="Q52" s="195">
        <f t="shared" si="1"/>
        <v>16740000</v>
      </c>
      <c r="R52" s="196"/>
      <c r="S52" s="197">
        <f t="shared" si="2"/>
        <v>1395000</v>
      </c>
      <c r="T52" s="199"/>
    </row>
    <row r="53" spans="1:20" s="149" customFormat="1" ht="22.5" x14ac:dyDescent="0.25">
      <c r="A53" s="191">
        <v>41</v>
      </c>
      <c r="B53" s="31">
        <v>1931579</v>
      </c>
      <c r="C53" s="32" t="s">
        <v>295</v>
      </c>
      <c r="D53" s="193" t="s">
        <v>241</v>
      </c>
      <c r="E53" s="194">
        <v>1215000</v>
      </c>
      <c r="F53" s="194">
        <v>1305000</v>
      </c>
      <c r="G53" s="194">
        <v>1215000</v>
      </c>
      <c r="H53" s="194">
        <v>1350000</v>
      </c>
      <c r="I53" s="194">
        <v>1350000</v>
      </c>
      <c r="J53" s="194">
        <v>1350000</v>
      </c>
      <c r="K53" s="194">
        <v>1260000</v>
      </c>
      <c r="L53" s="194">
        <v>1395000</v>
      </c>
      <c r="M53" s="194">
        <v>1350000</v>
      </c>
      <c r="N53" s="194">
        <v>1395000</v>
      </c>
      <c r="O53" s="194">
        <v>1350000</v>
      </c>
      <c r="P53" s="194">
        <f t="shared" si="0"/>
        <v>1170000</v>
      </c>
      <c r="Q53" s="195">
        <f t="shared" si="1"/>
        <v>15705000</v>
      </c>
      <c r="R53" s="196"/>
      <c r="S53" s="197">
        <f t="shared" si="2"/>
        <v>1308750</v>
      </c>
      <c r="T53" s="199"/>
    </row>
    <row r="54" spans="1:20" s="149" customFormat="1" ht="33.75" x14ac:dyDescent="0.25">
      <c r="A54" s="191">
        <v>42</v>
      </c>
      <c r="B54" s="31">
        <v>1104383</v>
      </c>
      <c r="C54" s="32" t="s">
        <v>296</v>
      </c>
      <c r="D54" s="193" t="s">
        <v>241</v>
      </c>
      <c r="E54" s="194">
        <v>1170000</v>
      </c>
      <c r="F54" s="194">
        <v>1125000</v>
      </c>
      <c r="G54" s="194">
        <v>1215000</v>
      </c>
      <c r="H54" s="194">
        <v>1170000</v>
      </c>
      <c r="I54" s="194">
        <v>1170000</v>
      </c>
      <c r="J54" s="194">
        <v>1170000</v>
      </c>
      <c r="K54" s="194">
        <v>1170000</v>
      </c>
      <c r="L54" s="194">
        <v>1215000</v>
      </c>
      <c r="M54" s="194">
        <v>1170000</v>
      </c>
      <c r="N54" s="194">
        <v>1080000</v>
      </c>
      <c r="O54" s="194">
        <v>1215000</v>
      </c>
      <c r="P54" s="194">
        <f t="shared" si="0"/>
        <v>1170000</v>
      </c>
      <c r="Q54" s="195">
        <f t="shared" si="1"/>
        <v>14040000</v>
      </c>
      <c r="R54" s="196"/>
      <c r="S54" s="197">
        <f t="shared" si="2"/>
        <v>1170000</v>
      </c>
      <c r="T54" s="199"/>
    </row>
    <row r="55" spans="1:20" s="149" customFormat="1" ht="33.75" x14ac:dyDescent="0.25">
      <c r="A55" s="191">
        <v>43</v>
      </c>
      <c r="B55" s="31">
        <v>1351663</v>
      </c>
      <c r="C55" s="32" t="s">
        <v>297</v>
      </c>
      <c r="D55" s="193" t="s">
        <v>298</v>
      </c>
      <c r="E55" s="194">
        <v>1395000</v>
      </c>
      <c r="F55" s="194">
        <v>1305000</v>
      </c>
      <c r="G55" s="194">
        <v>1530000</v>
      </c>
      <c r="H55" s="194">
        <v>1305000</v>
      </c>
      <c r="I55" s="194">
        <v>1395000</v>
      </c>
      <c r="J55" s="194">
        <v>1350000</v>
      </c>
      <c r="K55" s="194">
        <v>1395000</v>
      </c>
      <c r="L55" s="194">
        <v>1395000</v>
      </c>
      <c r="M55" s="194">
        <v>1350000</v>
      </c>
      <c r="N55" s="194">
        <v>1395000</v>
      </c>
      <c r="O55" s="194">
        <v>1350000</v>
      </c>
      <c r="P55" s="194">
        <f t="shared" si="0"/>
        <v>1170000</v>
      </c>
      <c r="Q55" s="195">
        <f t="shared" si="1"/>
        <v>16335000</v>
      </c>
      <c r="R55" s="196">
        <v>690000</v>
      </c>
      <c r="S55" s="197">
        <f t="shared" si="2"/>
        <v>671250</v>
      </c>
      <c r="T55" s="199"/>
    </row>
    <row r="56" spans="1:20" s="149" customFormat="1" ht="33.75" x14ac:dyDescent="0.25">
      <c r="A56" s="191">
        <v>44</v>
      </c>
      <c r="B56" s="31">
        <v>3956214</v>
      </c>
      <c r="C56" s="32" t="s">
        <v>299</v>
      </c>
      <c r="D56" s="193" t="s">
        <v>262</v>
      </c>
      <c r="E56" s="194">
        <v>1215000</v>
      </c>
      <c r="F56" s="194">
        <v>1305000</v>
      </c>
      <c r="G56" s="194">
        <v>1215000</v>
      </c>
      <c r="H56" s="194">
        <v>1350000</v>
      </c>
      <c r="I56" s="194">
        <v>1350000</v>
      </c>
      <c r="J56" s="194">
        <v>1350000</v>
      </c>
      <c r="K56" s="194">
        <v>450000</v>
      </c>
      <c r="L56" s="194">
        <v>0</v>
      </c>
      <c r="M56" s="194">
        <v>1395000</v>
      </c>
      <c r="N56" s="194">
        <v>1440000</v>
      </c>
      <c r="O56" s="194">
        <v>1350000</v>
      </c>
      <c r="P56" s="194">
        <f t="shared" si="0"/>
        <v>1170000</v>
      </c>
      <c r="Q56" s="195">
        <f t="shared" si="1"/>
        <v>13590000</v>
      </c>
      <c r="R56" s="196">
        <v>637500</v>
      </c>
      <c r="S56" s="197">
        <f t="shared" si="2"/>
        <v>495000</v>
      </c>
      <c r="T56" s="199"/>
    </row>
    <row r="57" spans="1:20" s="149" customFormat="1" ht="33.75" x14ac:dyDescent="0.25">
      <c r="A57" s="191">
        <v>45</v>
      </c>
      <c r="B57" s="202">
        <v>3549970</v>
      </c>
      <c r="C57" s="32" t="s">
        <v>300</v>
      </c>
      <c r="D57" s="205" t="s">
        <v>301</v>
      </c>
      <c r="E57" s="194">
        <v>1305000</v>
      </c>
      <c r="F57" s="194">
        <v>1170000</v>
      </c>
      <c r="G57" s="194">
        <v>1395000</v>
      </c>
      <c r="H57" s="194">
        <v>1440000</v>
      </c>
      <c r="I57" s="194">
        <v>1575000</v>
      </c>
      <c r="J57" s="194">
        <v>1350000</v>
      </c>
      <c r="K57" s="194">
        <v>1170000</v>
      </c>
      <c r="L57" s="194">
        <v>1485000</v>
      </c>
      <c r="M57" s="194">
        <v>1440000</v>
      </c>
      <c r="N57" s="194">
        <v>765000</v>
      </c>
      <c r="O57" s="194">
        <v>1305000</v>
      </c>
      <c r="P57" s="194">
        <f t="shared" si="0"/>
        <v>1170000</v>
      </c>
      <c r="Q57" s="195">
        <f t="shared" si="1"/>
        <v>15570000</v>
      </c>
      <c r="R57" s="196"/>
      <c r="S57" s="197">
        <f t="shared" si="2"/>
        <v>1297500</v>
      </c>
      <c r="T57" s="199"/>
    </row>
    <row r="58" spans="1:20" s="149" customFormat="1" ht="22.5" x14ac:dyDescent="0.25">
      <c r="A58" s="191">
        <v>46</v>
      </c>
      <c r="B58" s="202">
        <v>6261647</v>
      </c>
      <c r="C58" s="32" t="s">
        <v>302</v>
      </c>
      <c r="D58" s="205" t="s">
        <v>275</v>
      </c>
      <c r="E58" s="194">
        <v>1440000</v>
      </c>
      <c r="F58" s="194">
        <v>1215000</v>
      </c>
      <c r="G58" s="194">
        <v>1440000</v>
      </c>
      <c r="H58" s="194">
        <v>1395000</v>
      </c>
      <c r="I58" s="194">
        <v>1305000</v>
      </c>
      <c r="J58" s="194">
        <v>1260000</v>
      </c>
      <c r="K58" s="194">
        <v>1395000</v>
      </c>
      <c r="L58" s="194">
        <v>1395000</v>
      </c>
      <c r="M58" s="194">
        <v>1395000</v>
      </c>
      <c r="N58" s="194">
        <v>1395000</v>
      </c>
      <c r="O58" s="194">
        <v>1305000</v>
      </c>
      <c r="P58" s="194">
        <f t="shared" si="0"/>
        <v>1170000</v>
      </c>
      <c r="Q58" s="195">
        <f t="shared" si="1"/>
        <v>16110000</v>
      </c>
      <c r="R58" s="196"/>
      <c r="S58" s="197">
        <f t="shared" si="2"/>
        <v>1342500</v>
      </c>
      <c r="T58" s="199"/>
    </row>
    <row r="59" spans="1:20" s="149" customFormat="1" ht="22.5" x14ac:dyDescent="0.25">
      <c r="A59" s="191">
        <v>47</v>
      </c>
      <c r="B59" s="31">
        <v>1439612</v>
      </c>
      <c r="C59" s="32" t="s">
        <v>303</v>
      </c>
      <c r="D59" s="193" t="s">
        <v>247</v>
      </c>
      <c r="E59" s="194">
        <v>1170000</v>
      </c>
      <c r="F59" s="194">
        <v>1125000</v>
      </c>
      <c r="G59" s="194">
        <v>1125000</v>
      </c>
      <c r="H59" s="194">
        <v>1350000</v>
      </c>
      <c r="I59" s="194">
        <v>1260000</v>
      </c>
      <c r="J59" s="194">
        <v>1350000</v>
      </c>
      <c r="K59" s="194">
        <v>1170000</v>
      </c>
      <c r="L59" s="194">
        <v>1170000</v>
      </c>
      <c r="M59" s="194">
        <v>1170000</v>
      </c>
      <c r="N59" s="194">
        <v>1080000</v>
      </c>
      <c r="O59" s="194">
        <v>1170000</v>
      </c>
      <c r="P59" s="194">
        <f t="shared" si="0"/>
        <v>1170000</v>
      </c>
      <c r="Q59" s="195">
        <f t="shared" si="1"/>
        <v>14310000</v>
      </c>
      <c r="R59" s="196"/>
      <c r="S59" s="197">
        <f t="shared" si="2"/>
        <v>1192500</v>
      </c>
      <c r="T59" s="199"/>
    </row>
    <row r="60" spans="1:20" s="149" customFormat="1" ht="22.5" x14ac:dyDescent="0.25">
      <c r="A60" s="191">
        <v>48</v>
      </c>
      <c r="B60" s="202">
        <v>1008126</v>
      </c>
      <c r="C60" s="32" t="s">
        <v>304</v>
      </c>
      <c r="D60" s="193" t="s">
        <v>305</v>
      </c>
      <c r="E60" s="194">
        <v>1215000</v>
      </c>
      <c r="F60" s="194">
        <v>1305000</v>
      </c>
      <c r="G60" s="194">
        <v>1350000</v>
      </c>
      <c r="H60" s="194">
        <v>1350000</v>
      </c>
      <c r="I60" s="194">
        <v>1305000</v>
      </c>
      <c r="J60" s="194">
        <v>1350000</v>
      </c>
      <c r="K60" s="194">
        <v>1350000</v>
      </c>
      <c r="L60" s="194">
        <v>1395000</v>
      </c>
      <c r="M60" s="194">
        <v>1170000</v>
      </c>
      <c r="N60" s="194">
        <v>1215000</v>
      </c>
      <c r="O60" s="194">
        <v>0</v>
      </c>
      <c r="P60" s="194">
        <f t="shared" si="0"/>
        <v>1170000</v>
      </c>
      <c r="Q60" s="195">
        <f t="shared" si="1"/>
        <v>14175000</v>
      </c>
      <c r="R60" s="196"/>
      <c r="S60" s="197">
        <f t="shared" si="2"/>
        <v>1181250</v>
      </c>
      <c r="T60" s="199"/>
    </row>
    <row r="61" spans="1:20" s="149" customFormat="1" ht="22.5" x14ac:dyDescent="0.25">
      <c r="A61" s="191">
        <v>49</v>
      </c>
      <c r="B61" s="202" t="s">
        <v>306</v>
      </c>
      <c r="C61" s="32" t="s">
        <v>307</v>
      </c>
      <c r="D61" s="205" t="s">
        <v>241</v>
      </c>
      <c r="E61" s="194">
        <v>1350000</v>
      </c>
      <c r="F61" s="194">
        <v>1215000</v>
      </c>
      <c r="G61" s="194">
        <v>1170000</v>
      </c>
      <c r="H61" s="194">
        <v>1170000</v>
      </c>
      <c r="I61" s="194">
        <v>1215000</v>
      </c>
      <c r="J61" s="194">
        <v>1215000</v>
      </c>
      <c r="K61" s="194">
        <v>1260000</v>
      </c>
      <c r="L61" s="194">
        <v>1350000</v>
      </c>
      <c r="M61" s="194">
        <v>1350000</v>
      </c>
      <c r="N61" s="194">
        <v>1395000</v>
      </c>
      <c r="O61" s="194">
        <v>1350000</v>
      </c>
      <c r="P61" s="194">
        <f t="shared" si="0"/>
        <v>1170000</v>
      </c>
      <c r="Q61" s="195">
        <f t="shared" si="1"/>
        <v>15210000</v>
      </c>
      <c r="R61" s="196"/>
      <c r="S61" s="197">
        <f t="shared" si="2"/>
        <v>1267500</v>
      </c>
      <c r="T61" s="199"/>
    </row>
    <row r="62" spans="1:20" s="149" customFormat="1" ht="33.75" x14ac:dyDescent="0.25">
      <c r="A62" s="191">
        <v>50</v>
      </c>
      <c r="B62" s="202">
        <v>3684807</v>
      </c>
      <c r="C62" s="32" t="s">
        <v>308</v>
      </c>
      <c r="D62" s="205" t="s">
        <v>309</v>
      </c>
      <c r="E62" s="194">
        <v>1620000</v>
      </c>
      <c r="F62" s="194">
        <v>1485000</v>
      </c>
      <c r="G62" s="194">
        <v>1350000</v>
      </c>
      <c r="H62" s="194">
        <v>1485000</v>
      </c>
      <c r="I62" s="194">
        <v>1620000</v>
      </c>
      <c r="J62" s="194">
        <v>1440000</v>
      </c>
      <c r="K62" s="194">
        <v>1620000</v>
      </c>
      <c r="L62" s="194">
        <v>1350000</v>
      </c>
      <c r="M62" s="194">
        <v>1530000</v>
      </c>
      <c r="N62" s="194">
        <v>1710000</v>
      </c>
      <c r="O62" s="194">
        <f>1170000+350000</f>
        <v>1520000</v>
      </c>
      <c r="P62" s="194">
        <f t="shared" si="0"/>
        <v>1170000</v>
      </c>
      <c r="Q62" s="195">
        <f t="shared" si="1"/>
        <v>17900000</v>
      </c>
      <c r="R62" s="196"/>
      <c r="S62" s="197">
        <f t="shared" si="2"/>
        <v>1491666.6666666667</v>
      </c>
      <c r="T62" s="199"/>
    </row>
    <row r="63" spans="1:20" s="149" customFormat="1" ht="45" x14ac:dyDescent="0.25">
      <c r="A63" s="191">
        <v>51</v>
      </c>
      <c r="B63" s="31">
        <v>1404000</v>
      </c>
      <c r="C63" s="32" t="s">
        <v>310</v>
      </c>
      <c r="D63" s="193" t="s">
        <v>262</v>
      </c>
      <c r="E63" s="194">
        <v>1125000</v>
      </c>
      <c r="F63" s="194">
        <v>1260000</v>
      </c>
      <c r="G63" s="194">
        <v>1035000</v>
      </c>
      <c r="H63" s="194">
        <v>1215000</v>
      </c>
      <c r="I63" s="194">
        <v>1350000</v>
      </c>
      <c r="J63" s="194">
        <v>1395000</v>
      </c>
      <c r="K63" s="194">
        <v>1350000</v>
      </c>
      <c r="L63" s="194">
        <v>1395000</v>
      </c>
      <c r="M63" s="194">
        <v>1305000</v>
      </c>
      <c r="N63" s="194">
        <v>1440000</v>
      </c>
      <c r="O63" s="194">
        <v>1260000</v>
      </c>
      <c r="P63" s="194">
        <f t="shared" si="0"/>
        <v>1170000</v>
      </c>
      <c r="Q63" s="195">
        <f t="shared" si="1"/>
        <v>15300000</v>
      </c>
      <c r="R63" s="196"/>
      <c r="S63" s="197">
        <f t="shared" si="2"/>
        <v>1275000</v>
      </c>
      <c r="T63" s="199"/>
    </row>
    <row r="64" spans="1:20" s="149" customFormat="1" ht="33.75" x14ac:dyDescent="0.25">
      <c r="A64" s="191">
        <v>52</v>
      </c>
      <c r="B64" s="202">
        <v>3344394</v>
      </c>
      <c r="C64" s="32" t="s">
        <v>311</v>
      </c>
      <c r="D64" s="206" t="s">
        <v>305</v>
      </c>
      <c r="E64" s="194">
        <v>1215000</v>
      </c>
      <c r="F64" s="194">
        <v>1305000</v>
      </c>
      <c r="G64" s="194">
        <v>1395000</v>
      </c>
      <c r="H64" s="194">
        <v>1170000</v>
      </c>
      <c r="I64" s="194">
        <v>1305000</v>
      </c>
      <c r="J64" s="194">
        <v>1350000</v>
      </c>
      <c r="K64" s="194">
        <v>1350000</v>
      </c>
      <c r="L64" s="194">
        <v>1350000</v>
      </c>
      <c r="M64" s="194">
        <v>1170000</v>
      </c>
      <c r="N64" s="194">
        <v>1170000</v>
      </c>
      <c r="O64" s="194">
        <v>0</v>
      </c>
      <c r="P64" s="194">
        <f t="shared" si="0"/>
        <v>1170000</v>
      </c>
      <c r="Q64" s="195">
        <f t="shared" si="1"/>
        <v>13950000</v>
      </c>
      <c r="R64" s="196">
        <v>500000</v>
      </c>
      <c r="S64" s="197">
        <f t="shared" si="2"/>
        <v>662500</v>
      </c>
      <c r="T64" s="199"/>
    </row>
    <row r="65" spans="1:25" s="149" customFormat="1" ht="33.75" x14ac:dyDescent="0.25">
      <c r="A65" s="191">
        <v>53</v>
      </c>
      <c r="B65" s="198">
        <v>4040859</v>
      </c>
      <c r="C65" s="32" t="s">
        <v>312</v>
      </c>
      <c r="D65" s="193" t="s">
        <v>241</v>
      </c>
      <c r="E65" s="207">
        <v>0</v>
      </c>
      <c r="F65" s="194">
        <v>0</v>
      </c>
      <c r="G65" s="194">
        <v>0</v>
      </c>
      <c r="H65" s="194">
        <v>0</v>
      </c>
      <c r="I65" s="194">
        <v>0</v>
      </c>
      <c r="J65" s="194">
        <v>0</v>
      </c>
      <c r="K65" s="194">
        <v>675000</v>
      </c>
      <c r="L65" s="194">
        <v>1125000</v>
      </c>
      <c r="M65" s="194">
        <v>990000</v>
      </c>
      <c r="N65" s="194">
        <v>1080000</v>
      </c>
      <c r="O65" s="194">
        <v>1170000</v>
      </c>
      <c r="P65" s="194">
        <f t="shared" si="0"/>
        <v>1170000</v>
      </c>
      <c r="Q65" s="195">
        <f t="shared" si="1"/>
        <v>6210000</v>
      </c>
      <c r="R65" s="196"/>
      <c r="S65" s="197">
        <f t="shared" si="2"/>
        <v>517500</v>
      </c>
      <c r="T65" s="199"/>
    </row>
    <row r="66" spans="1:25" s="149" customFormat="1" ht="34.5" x14ac:dyDescent="0.25">
      <c r="A66" s="191">
        <v>54</v>
      </c>
      <c r="B66" s="208">
        <v>1878403</v>
      </c>
      <c r="C66" s="32" t="s">
        <v>313</v>
      </c>
      <c r="D66" s="209" t="s">
        <v>314</v>
      </c>
      <c r="E66" s="194">
        <v>1395000</v>
      </c>
      <c r="F66" s="194">
        <v>1305000</v>
      </c>
      <c r="G66" s="194">
        <v>1395000</v>
      </c>
      <c r="H66" s="194">
        <v>1350000</v>
      </c>
      <c r="I66" s="194">
        <v>1350000</v>
      </c>
      <c r="J66" s="194">
        <v>1350000</v>
      </c>
      <c r="K66" s="194">
        <v>1350000</v>
      </c>
      <c r="L66" s="194">
        <v>1350000</v>
      </c>
      <c r="M66" s="194">
        <v>1350000</v>
      </c>
      <c r="N66" s="194">
        <v>1395000</v>
      </c>
      <c r="O66" s="194">
        <v>1350000</v>
      </c>
      <c r="P66" s="194">
        <f t="shared" si="0"/>
        <v>1170000</v>
      </c>
      <c r="Q66" s="195">
        <f t="shared" si="1"/>
        <v>16110000</v>
      </c>
      <c r="R66" s="196"/>
      <c r="S66" s="197">
        <f t="shared" si="2"/>
        <v>1342500</v>
      </c>
      <c r="T66" s="199"/>
    </row>
    <row r="67" spans="1:25" s="149" customFormat="1" ht="23.25" x14ac:dyDescent="0.25">
      <c r="A67" s="191">
        <v>55</v>
      </c>
      <c r="B67" s="208">
        <v>5006296</v>
      </c>
      <c r="C67" s="32" t="s">
        <v>315</v>
      </c>
      <c r="D67" s="209" t="s">
        <v>316</v>
      </c>
      <c r="E67" s="194">
        <v>900000</v>
      </c>
      <c r="F67" s="194">
        <v>900000</v>
      </c>
      <c r="G67" s="194">
        <v>900000</v>
      </c>
      <c r="H67" s="194">
        <v>900000</v>
      </c>
      <c r="I67" s="194">
        <v>900000</v>
      </c>
      <c r="J67" s="194">
        <v>900000</v>
      </c>
      <c r="K67" s="194">
        <v>900000</v>
      </c>
      <c r="L67" s="194">
        <v>900000</v>
      </c>
      <c r="M67" s="194">
        <v>900000</v>
      </c>
      <c r="N67" s="194">
        <v>930000</v>
      </c>
      <c r="O67" s="194">
        <v>900000</v>
      </c>
      <c r="P67" s="204">
        <v>900000</v>
      </c>
      <c r="Q67" s="195">
        <f t="shared" si="1"/>
        <v>10830000</v>
      </c>
      <c r="R67" s="196"/>
      <c r="S67" s="197">
        <f t="shared" si="2"/>
        <v>902500</v>
      </c>
      <c r="T67" s="199"/>
    </row>
    <row r="68" spans="1:25" s="149" customFormat="1" ht="22.5" x14ac:dyDescent="0.25">
      <c r="A68" s="191">
        <v>56</v>
      </c>
      <c r="B68" s="198">
        <v>4106612</v>
      </c>
      <c r="C68" s="210" t="s">
        <v>317</v>
      </c>
      <c r="D68" s="211" t="s">
        <v>241</v>
      </c>
      <c r="E68" s="194">
        <v>945000</v>
      </c>
      <c r="F68" s="194">
        <v>1305000</v>
      </c>
      <c r="G68" s="194">
        <v>1305000</v>
      </c>
      <c r="H68" s="194">
        <v>1170000</v>
      </c>
      <c r="I68" s="194">
        <v>1395000</v>
      </c>
      <c r="J68" s="194">
        <v>1350000</v>
      </c>
      <c r="K68" s="194">
        <v>1350000</v>
      </c>
      <c r="L68" s="194">
        <v>1395000</v>
      </c>
      <c r="M68" s="194">
        <v>1350000</v>
      </c>
      <c r="N68" s="194">
        <v>1395000</v>
      </c>
      <c r="O68" s="194">
        <v>1350000</v>
      </c>
      <c r="P68" s="194">
        <f t="shared" si="0"/>
        <v>1170000</v>
      </c>
      <c r="Q68" s="195">
        <f t="shared" si="1"/>
        <v>15480000</v>
      </c>
      <c r="R68" s="196"/>
      <c r="S68" s="197">
        <f t="shared" si="2"/>
        <v>1290000</v>
      </c>
      <c r="T68" s="199"/>
    </row>
    <row r="69" spans="1:25" x14ac:dyDescent="0.25">
      <c r="A69" s="212"/>
      <c r="B69" s="213"/>
      <c r="C69" s="214"/>
      <c r="D69" s="215" t="s">
        <v>318</v>
      </c>
      <c r="E69" s="216">
        <f t="shared" ref="E69:S69" si="3">SUM(E13:E68)</f>
        <v>55645000</v>
      </c>
      <c r="F69" s="216">
        <f t="shared" si="3"/>
        <v>58060000</v>
      </c>
      <c r="G69" s="216">
        <f t="shared" si="3"/>
        <v>63540000</v>
      </c>
      <c r="H69" s="216">
        <f t="shared" si="3"/>
        <v>68415000</v>
      </c>
      <c r="I69" s="216">
        <f t="shared" si="3"/>
        <v>69970000</v>
      </c>
      <c r="J69" s="216">
        <f t="shared" si="3"/>
        <v>68780000</v>
      </c>
      <c r="K69" s="216">
        <f t="shared" si="3"/>
        <v>64665000</v>
      </c>
      <c r="L69" s="216">
        <f t="shared" si="3"/>
        <v>62125000</v>
      </c>
      <c r="M69" s="216">
        <f t="shared" si="3"/>
        <v>65720000</v>
      </c>
      <c r="N69" s="216">
        <f t="shared" si="3"/>
        <v>67110000</v>
      </c>
      <c r="O69" s="216">
        <f t="shared" si="3"/>
        <v>61155000</v>
      </c>
      <c r="P69" s="216">
        <f t="shared" si="3"/>
        <v>61545000</v>
      </c>
      <c r="Q69" s="216">
        <f t="shared" si="3"/>
        <v>766730000</v>
      </c>
      <c r="R69" s="217">
        <f t="shared" si="3"/>
        <v>3751250</v>
      </c>
      <c r="S69" s="218">
        <f t="shared" si="3"/>
        <v>60142916.666666664</v>
      </c>
      <c r="T69" s="219"/>
    </row>
    <row r="70" spans="1:25" x14ac:dyDescent="0.25">
      <c r="A70" s="220"/>
      <c r="B70" s="220"/>
      <c r="C70" s="220"/>
      <c r="D70" s="220"/>
      <c r="E70" s="221"/>
      <c r="F70" s="220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0"/>
      <c r="R70" s="223"/>
      <c r="S70" s="224"/>
      <c r="T70" s="220"/>
      <c r="U70" s="220"/>
    </row>
    <row r="71" spans="1:25" ht="15" x14ac:dyDescent="0.2">
      <c r="A71" s="225"/>
      <c r="B71" s="225" t="s">
        <v>319</v>
      </c>
      <c r="C71" s="226"/>
      <c r="D71" s="226"/>
      <c r="E71" s="226"/>
      <c r="F71" s="225"/>
      <c r="G71" s="226"/>
      <c r="H71" s="226"/>
      <c r="I71" s="227"/>
      <c r="J71" s="227"/>
      <c r="K71" s="226"/>
      <c r="M71" s="226"/>
      <c r="N71" s="226"/>
      <c r="O71" s="226"/>
      <c r="P71" s="226"/>
      <c r="Q71" s="226"/>
      <c r="R71" s="228" t="s">
        <v>320</v>
      </c>
      <c r="S71" s="229"/>
      <c r="T71" s="226"/>
      <c r="U71" s="226"/>
      <c r="V71" s="226"/>
    </row>
    <row r="72" spans="1:25" ht="15" x14ac:dyDescent="0.2">
      <c r="A72" s="226"/>
      <c r="B72" s="226"/>
      <c r="C72" s="226"/>
      <c r="D72" s="226"/>
      <c r="E72" s="225"/>
      <c r="F72" s="226"/>
      <c r="G72" s="226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30"/>
      <c r="S72" s="229"/>
      <c r="T72" s="226"/>
      <c r="U72" s="226"/>
      <c r="V72" s="226"/>
      <c r="W72" s="226"/>
      <c r="X72" s="226"/>
      <c r="Y72" s="226"/>
    </row>
    <row r="73" spans="1:25" ht="15" x14ac:dyDescent="0.2">
      <c r="A73" s="231"/>
      <c r="B73" s="232"/>
      <c r="C73" s="105"/>
      <c r="D73" s="1"/>
      <c r="E73" s="233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234"/>
      <c r="S73" s="235"/>
      <c r="T73" s="106"/>
      <c r="U73" s="105"/>
      <c r="V73" s="236"/>
      <c r="W73" s="237"/>
      <c r="X73" s="105"/>
      <c r="Y73" s="105"/>
    </row>
    <row r="74" spans="1:25" ht="15" x14ac:dyDescent="0.2">
      <c r="A74" s="231"/>
      <c r="B74" s="232"/>
      <c r="C74" s="105"/>
      <c r="D74" s="1"/>
      <c r="E74" s="233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234"/>
      <c r="S74" s="235"/>
      <c r="T74" s="106"/>
      <c r="U74" s="105"/>
      <c r="V74" s="236"/>
      <c r="W74" s="237"/>
      <c r="X74" s="105"/>
      <c r="Y74" s="105"/>
    </row>
    <row r="75" spans="1:25" ht="15" x14ac:dyDescent="0.2">
      <c r="A75" s="231"/>
      <c r="B75" s="232"/>
      <c r="C75" s="105"/>
      <c r="D75" s="1"/>
      <c r="E75" s="233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234"/>
      <c r="S75" s="235"/>
      <c r="T75" s="106"/>
      <c r="U75" s="105"/>
      <c r="V75" s="236"/>
      <c r="W75" s="237"/>
      <c r="X75" s="105"/>
      <c r="Y75" s="105"/>
    </row>
    <row r="76" spans="1:25" x14ac:dyDescent="0.25">
      <c r="A76" s="231"/>
      <c r="B76" s="99"/>
      <c r="C76" s="238" t="s">
        <v>198</v>
      </c>
      <c r="D76" s="8"/>
      <c r="F76" s="166"/>
      <c r="H76" s="166" t="s">
        <v>321</v>
      </c>
      <c r="I76" s="149"/>
      <c r="K76" s="101"/>
      <c r="M76" s="105"/>
      <c r="N76" s="239"/>
      <c r="O76" s="101" t="s">
        <v>200</v>
      </c>
      <c r="Q76" s="101"/>
      <c r="R76" s="172"/>
    </row>
    <row r="77" spans="1:25" x14ac:dyDescent="0.25">
      <c r="A77" s="231"/>
      <c r="B77" s="99"/>
      <c r="C77" s="99" t="s">
        <v>201</v>
      </c>
      <c r="F77" s="166"/>
      <c r="H77" s="166" t="s">
        <v>202</v>
      </c>
      <c r="I77" s="149"/>
      <c r="K77" s="101"/>
      <c r="M77" s="105"/>
      <c r="N77" s="239"/>
      <c r="O77" s="101" t="s">
        <v>203</v>
      </c>
      <c r="Q77" s="101"/>
      <c r="R77" s="172"/>
    </row>
    <row r="78" spans="1:25" ht="15" x14ac:dyDescent="0.2">
      <c r="A78" s="231"/>
      <c r="B78" s="105"/>
      <c r="C78" s="105"/>
      <c r="D78" s="1"/>
      <c r="E78" s="233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234"/>
      <c r="S78" s="235"/>
      <c r="T78" s="106"/>
      <c r="U78" s="105"/>
      <c r="V78" s="239"/>
      <c r="W78" s="240"/>
      <c r="X78" s="99"/>
      <c r="Y78" s="99"/>
    </row>
  </sheetData>
  <conditionalFormatting sqref="B54:D54 B52:C52 D52:D53 D55:D67 C53 C55:C63 E64:P68 B65 E52:J63 K35:P63 B13:P34 B35:J51">
    <cfRule type="containsText" dxfId="1" priority="2" operator="containsText" text="COBRO">
      <formula>NOT(ISERROR(SEARCH("COBRO",B13)))</formula>
    </cfRule>
  </conditionalFormatting>
  <conditionalFormatting sqref="B54:D54 B52:C52 D52:D53 D55:D67 C53 C55:C63 E64:P68 B65 E52:J63 K35:P63 B13:P34 B35:J51">
    <cfRule type="containsText" dxfId="0" priority="1" operator="containsText" text="NO COBRO">
      <formula>NOT(ISERROR(SEARCH("NO COBRO",B13)))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Total de asignaciones 7º 5189</vt:lpstr>
      <vt:lpstr>Contratados</vt:lpstr>
      <vt:lpstr>Jornal</vt:lpstr>
      <vt:lpstr>'Total de asignaciones 7º 5189'!Área_de_impresión</vt:lpstr>
      <vt:lpstr>'Total de asignaciones 7º 5189'!Títulos_a_imprimir</vt:lpstr>
    </vt:vector>
  </TitlesOfParts>
  <Company>xxxxxxx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hp</cp:lastModifiedBy>
  <cp:lastPrinted>2021-01-07T12:05:12Z</cp:lastPrinted>
  <dcterms:created xsi:type="dcterms:W3CDTF">2003-03-07T14:03:57Z</dcterms:created>
  <dcterms:modified xsi:type="dcterms:W3CDTF">2026-01-19T13:19:05Z</dcterms:modified>
</cp:coreProperties>
</file>